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codeName="ThisWorkbook" autoCompressPictures="0"/>
  <bookViews>
    <workbookView xWindow="1100" yWindow="820" windowWidth="34020" windowHeight="22680" tabRatio="919" activeTab="7"/>
  </bookViews>
  <sheets>
    <sheet name="8-17-11" sheetId="29" r:id="rId1"/>
    <sheet name="12-22-11" sheetId="30" r:id="rId2"/>
    <sheet name="1-10-12" sheetId="31" r:id="rId3"/>
    <sheet name="2-2-12" sheetId="32" r:id="rId4"/>
    <sheet name="2-23-12" sheetId="36" r:id="rId5"/>
    <sheet name="2-2-12 manifolds_snowpits" sheetId="33" r:id="rId6"/>
    <sheet name="Manifold Calc 2-2" sheetId="39" r:id="rId7"/>
    <sheet name="2-23-12 manifolds_snowpits" sheetId="37" r:id="rId8"/>
    <sheet name="Manifold Calc 2-23" sheetId="40" r:id="rId9"/>
    <sheet name="Sheet5" sheetId="34" state="hidden" r:id="rId10"/>
    <sheet name="Calculated flux" sheetId="7" r:id="rId11"/>
    <sheet name="Tower_IDtemplate" sheetId="6" r:id="rId12"/>
    <sheet name="Both_IDtemplate" sheetId="9" r:id="rId13"/>
    <sheet name="Dispersed_IDtemplate" sheetId="8" r:id="rId14"/>
    <sheet name="volume" sheetId="10" r:id="rId1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69" i="7" l="1"/>
  <c r="AA70" i="7"/>
  <c r="AA71" i="7"/>
  <c r="AA72" i="7"/>
  <c r="AA73" i="7"/>
  <c r="AA74" i="7"/>
  <c r="AA75" i="7"/>
  <c r="AA76" i="7"/>
  <c r="AA77" i="7"/>
  <c r="AA78" i="7"/>
  <c r="AA79" i="7"/>
  <c r="AA80" i="7"/>
  <c r="AA81" i="7"/>
  <c r="AA82" i="7"/>
  <c r="AA83" i="7"/>
  <c r="AA84" i="7"/>
  <c r="AA85" i="7"/>
  <c r="AA86" i="7"/>
  <c r="AA87" i="7"/>
  <c r="AA88" i="7"/>
  <c r="AA89" i="7"/>
  <c r="AA90" i="7"/>
  <c r="AA91" i="7"/>
  <c r="AA92" i="7"/>
  <c r="AA93" i="7"/>
  <c r="AA94" i="7"/>
  <c r="AA95" i="7"/>
  <c r="AA96" i="7"/>
  <c r="AA97" i="7"/>
  <c r="AA98" i="7"/>
  <c r="AA99" i="7"/>
  <c r="AA100" i="7"/>
  <c r="AA101" i="7"/>
  <c r="AA102" i="7"/>
  <c r="AA103" i="7"/>
  <c r="AA104" i="7"/>
  <c r="AA105" i="7"/>
  <c r="AA106" i="7"/>
  <c r="AA107" i="7"/>
  <c r="AA108" i="7"/>
  <c r="AA109" i="7"/>
  <c r="AA110" i="7"/>
  <c r="AA111" i="7"/>
  <c r="F49" i="40"/>
  <c r="G49" i="40"/>
  <c r="F50" i="40"/>
  <c r="G50" i="40"/>
  <c r="F51" i="40"/>
  <c r="G51" i="40"/>
  <c r="G48" i="40"/>
  <c r="F48" i="40"/>
  <c r="F43" i="40"/>
  <c r="G43" i="40"/>
  <c r="F44" i="40"/>
  <c r="G44" i="40"/>
  <c r="F45" i="40"/>
  <c r="G45" i="40"/>
  <c r="G42" i="40"/>
  <c r="F42" i="40"/>
  <c r="F37" i="40"/>
  <c r="G37" i="40"/>
  <c r="F38" i="40"/>
  <c r="G38" i="40"/>
  <c r="G36" i="40"/>
  <c r="F36" i="40"/>
  <c r="F32" i="40"/>
  <c r="G32" i="40"/>
  <c r="F33" i="40"/>
  <c r="G33" i="40"/>
  <c r="G31" i="40"/>
  <c r="F31" i="40"/>
  <c r="J49" i="40"/>
  <c r="E49" i="40"/>
  <c r="J50" i="40"/>
  <c r="E50" i="40"/>
  <c r="J51" i="40"/>
  <c r="E51" i="40"/>
  <c r="J48" i="40"/>
  <c r="E48" i="40"/>
  <c r="J43" i="40"/>
  <c r="E43" i="40"/>
  <c r="J44" i="40"/>
  <c r="E44" i="40"/>
  <c r="J45" i="40"/>
  <c r="E45" i="40"/>
  <c r="J42" i="40"/>
  <c r="E42" i="40"/>
  <c r="J37" i="40"/>
  <c r="E37" i="40"/>
  <c r="J38" i="40"/>
  <c r="E38" i="40"/>
  <c r="J36" i="40"/>
  <c r="E36" i="40"/>
  <c r="J32" i="40"/>
  <c r="E32" i="40"/>
  <c r="J33" i="40"/>
  <c r="E33" i="40"/>
  <c r="J31" i="40"/>
  <c r="E31" i="40"/>
  <c r="J25" i="40"/>
  <c r="J26" i="40"/>
  <c r="J27" i="40"/>
  <c r="J24" i="40"/>
  <c r="J20" i="40"/>
  <c r="J21" i="40"/>
  <c r="J19" i="40"/>
  <c r="J15" i="40"/>
  <c r="J16" i="40"/>
  <c r="J14" i="40"/>
  <c r="J9" i="40"/>
  <c r="J10" i="40"/>
  <c r="J8" i="40"/>
  <c r="J5" i="40"/>
  <c r="J4" i="40"/>
  <c r="J3" i="40"/>
  <c r="J52" i="39"/>
  <c r="J51" i="39"/>
  <c r="J50" i="39"/>
  <c r="J47" i="39"/>
  <c r="J46" i="39"/>
  <c r="J45" i="39"/>
  <c r="J44" i="39"/>
  <c r="J41" i="39"/>
  <c r="J40" i="39"/>
  <c r="J39" i="39"/>
  <c r="J38" i="39"/>
  <c r="J35" i="39"/>
  <c r="J34" i="39"/>
  <c r="J33" i="39"/>
  <c r="J32" i="39"/>
  <c r="J28" i="39"/>
  <c r="J27" i="39"/>
  <c r="J26" i="39"/>
  <c r="J25" i="39"/>
  <c r="J22" i="39"/>
  <c r="J21" i="39"/>
  <c r="J20" i="39"/>
  <c r="J19" i="39"/>
  <c r="J16" i="39"/>
  <c r="J15" i="39"/>
  <c r="J14" i="39"/>
  <c r="J11" i="39"/>
  <c r="J10" i="39"/>
  <c r="J9" i="39"/>
  <c r="J8" i="39"/>
  <c r="J5" i="39"/>
  <c r="J4" i="39"/>
  <c r="J3" i="39"/>
  <c r="M49" i="40"/>
  <c r="M50" i="40"/>
  <c r="M51" i="40"/>
  <c r="M48" i="40"/>
  <c r="M43" i="40"/>
  <c r="M44" i="40"/>
  <c r="M45" i="40"/>
  <c r="M42" i="40"/>
  <c r="M37" i="40"/>
  <c r="M38" i="40"/>
  <c r="M36" i="40"/>
  <c r="M32" i="40"/>
  <c r="M33" i="40"/>
  <c r="M31" i="40"/>
  <c r="M25" i="40"/>
  <c r="M26" i="40"/>
  <c r="M27" i="40"/>
  <c r="M24" i="40"/>
  <c r="M20" i="40"/>
  <c r="M21" i="40"/>
  <c r="M19" i="40"/>
  <c r="M15" i="40"/>
  <c r="M16" i="40"/>
  <c r="M14" i="40"/>
  <c r="M9" i="40"/>
  <c r="M10" i="40"/>
  <c r="M8" i="40"/>
  <c r="M4" i="40"/>
  <c r="M5" i="40"/>
  <c r="M3" i="40"/>
  <c r="M52" i="39"/>
  <c r="M51" i="39"/>
  <c r="M50" i="39"/>
  <c r="M47" i="39"/>
  <c r="M46" i="39"/>
  <c r="M45" i="39"/>
  <c r="M44" i="39"/>
  <c r="M41" i="39"/>
  <c r="M40" i="39"/>
  <c r="M39" i="39"/>
  <c r="M38" i="39"/>
  <c r="M35" i="39"/>
  <c r="M34" i="39"/>
  <c r="M33" i="39"/>
  <c r="M32" i="39"/>
  <c r="M28" i="39"/>
  <c r="M27" i="39"/>
  <c r="M26" i="39"/>
  <c r="M25" i="39"/>
  <c r="M22" i="39"/>
  <c r="M21" i="39"/>
  <c r="M20" i="39"/>
  <c r="M19" i="39"/>
  <c r="M16" i="39"/>
  <c r="M15" i="39"/>
  <c r="M14" i="39"/>
  <c r="M11" i="39"/>
  <c r="M10" i="39"/>
  <c r="M9" i="39"/>
  <c r="M8" i="39"/>
  <c r="M5" i="39"/>
  <c r="M4" i="39"/>
  <c r="M3" i="39"/>
  <c r="F27" i="40"/>
  <c r="G27" i="40"/>
  <c r="E27" i="40"/>
  <c r="G26" i="40"/>
  <c r="F26" i="40"/>
  <c r="E26" i="40"/>
  <c r="G25" i="40"/>
  <c r="F25" i="40"/>
  <c r="E25" i="40"/>
  <c r="G24" i="40"/>
  <c r="F24" i="40"/>
  <c r="E24" i="40"/>
  <c r="G21" i="40"/>
  <c r="F21" i="40"/>
  <c r="E21" i="40"/>
  <c r="G20" i="40"/>
  <c r="F20" i="40"/>
  <c r="E20" i="40"/>
  <c r="G19" i="40"/>
  <c r="F19" i="40"/>
  <c r="E19" i="40"/>
  <c r="G16" i="40"/>
  <c r="F16" i="40"/>
  <c r="E16" i="40"/>
  <c r="G15" i="40"/>
  <c r="F15" i="40"/>
  <c r="E15" i="40"/>
  <c r="G14" i="40"/>
  <c r="F14" i="40"/>
  <c r="E14" i="40"/>
  <c r="G10" i="40"/>
  <c r="F10" i="40"/>
  <c r="E10" i="40"/>
  <c r="G9" i="40"/>
  <c r="F9" i="40"/>
  <c r="E9" i="40"/>
  <c r="G8" i="40"/>
  <c r="F8" i="40"/>
  <c r="E8" i="40"/>
  <c r="F4" i="40"/>
  <c r="G4" i="40"/>
  <c r="E4" i="40"/>
  <c r="F5" i="40"/>
  <c r="G5" i="40"/>
  <c r="E5" i="40"/>
  <c r="G3" i="40"/>
  <c r="F3" i="40"/>
  <c r="E3" i="40"/>
  <c r="F51" i="39"/>
  <c r="G51" i="39"/>
  <c r="E51" i="39"/>
  <c r="F52" i="39"/>
  <c r="G52" i="39"/>
  <c r="E52" i="39"/>
  <c r="F45" i="39"/>
  <c r="G45" i="39"/>
  <c r="E45" i="39"/>
  <c r="F46" i="39"/>
  <c r="G46" i="39"/>
  <c r="E46" i="39"/>
  <c r="F47" i="39"/>
  <c r="G47" i="39"/>
  <c r="E47" i="39"/>
  <c r="F40" i="39"/>
  <c r="G40" i="39"/>
  <c r="E40" i="39"/>
  <c r="F41" i="39"/>
  <c r="G41" i="39"/>
  <c r="E41" i="39"/>
  <c r="F39" i="39"/>
  <c r="G39" i="39"/>
  <c r="E39" i="39"/>
  <c r="F33" i="39"/>
  <c r="G33" i="39"/>
  <c r="E33" i="39"/>
  <c r="F34" i="39"/>
  <c r="G34" i="39"/>
  <c r="E34" i="39"/>
  <c r="F35" i="39"/>
  <c r="G35" i="39"/>
  <c r="E35" i="39"/>
  <c r="F28" i="39"/>
  <c r="G28" i="39"/>
  <c r="E28" i="39"/>
  <c r="F26" i="39"/>
  <c r="G26" i="39"/>
  <c r="E26" i="39"/>
  <c r="F27" i="39"/>
  <c r="G27" i="39"/>
  <c r="E27" i="39"/>
  <c r="F20" i="39"/>
  <c r="G20" i="39"/>
  <c r="E20" i="39"/>
  <c r="F21" i="39"/>
  <c r="G21" i="39"/>
  <c r="E21" i="39"/>
  <c r="F22" i="39"/>
  <c r="G22" i="39"/>
  <c r="E22" i="39"/>
  <c r="F15" i="39"/>
  <c r="G15" i="39"/>
  <c r="E15" i="39"/>
  <c r="F16" i="39"/>
  <c r="G16" i="39"/>
  <c r="E16" i="39"/>
  <c r="F9" i="39"/>
  <c r="G9" i="39"/>
  <c r="E9" i="39"/>
  <c r="F10" i="39"/>
  <c r="G10" i="39"/>
  <c r="E10" i="39"/>
  <c r="F11" i="39"/>
  <c r="G11" i="39"/>
  <c r="E11" i="39"/>
  <c r="G50" i="39"/>
  <c r="F50" i="39"/>
  <c r="E50" i="39"/>
  <c r="G44" i="39"/>
  <c r="F44" i="39"/>
  <c r="E44" i="39"/>
  <c r="G38" i="39"/>
  <c r="F38" i="39"/>
  <c r="E38" i="39"/>
  <c r="G32" i="39"/>
  <c r="F32" i="39"/>
  <c r="E32" i="39"/>
  <c r="G25" i="39"/>
  <c r="F25" i="39"/>
  <c r="E25" i="39"/>
  <c r="G19" i="39"/>
  <c r="F19" i="39"/>
  <c r="E19" i="39"/>
  <c r="G14" i="39"/>
  <c r="F14" i="39"/>
  <c r="E14" i="39"/>
  <c r="G8" i="39"/>
  <c r="F8" i="39"/>
  <c r="E8" i="39"/>
  <c r="F4" i="39"/>
  <c r="G4" i="39"/>
  <c r="E4" i="39"/>
  <c r="F5" i="39"/>
  <c r="G5" i="39"/>
  <c r="E5" i="39"/>
  <c r="G3" i="39"/>
  <c r="F3" i="39"/>
  <c r="E3" i="39"/>
  <c r="K6" i="40"/>
  <c r="AB47" i="7"/>
  <c r="AB70" i="7"/>
  <c r="AB77" i="7"/>
  <c r="AB89" i="7"/>
  <c r="M92" i="37"/>
  <c r="C92" i="37"/>
  <c r="E96" i="37"/>
  <c r="E95" i="37"/>
  <c r="E94" i="37"/>
  <c r="E93" i="37"/>
  <c r="M87" i="37"/>
  <c r="C87" i="37"/>
  <c r="E91" i="37"/>
  <c r="E90" i="37"/>
  <c r="E89" i="37"/>
  <c r="E88" i="37"/>
  <c r="M82" i="37"/>
  <c r="E83" i="37"/>
  <c r="E84" i="37"/>
  <c r="E85" i="37"/>
  <c r="E86" i="37"/>
  <c r="C82" i="37"/>
  <c r="M77" i="37"/>
  <c r="E78" i="37"/>
  <c r="E79" i="37"/>
  <c r="E80" i="37"/>
  <c r="E81" i="37"/>
  <c r="C77" i="37"/>
  <c r="E73" i="37"/>
  <c r="E74" i="37"/>
  <c r="E75" i="37"/>
  <c r="E76" i="37"/>
  <c r="C72" i="37"/>
  <c r="M67" i="37"/>
  <c r="M64" i="37"/>
  <c r="M72" i="37"/>
  <c r="E68" i="37"/>
  <c r="E69" i="37"/>
  <c r="E70" i="37"/>
  <c r="E71" i="37"/>
  <c r="C67" i="37"/>
  <c r="M60" i="37"/>
  <c r="M56" i="37"/>
  <c r="E65" i="37"/>
  <c r="E66" i="37"/>
  <c r="C64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E63" i="37"/>
  <c r="E62" i="37"/>
  <c r="E61" i="37"/>
  <c r="C60" i="37"/>
  <c r="J58" i="37"/>
  <c r="J59" i="37"/>
  <c r="J57" i="37"/>
  <c r="J56" i="37"/>
  <c r="C56" i="37"/>
  <c r="AB104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C98" i="7"/>
  <c r="D98" i="7"/>
  <c r="E98" i="7"/>
  <c r="C99" i="7"/>
  <c r="D99" i="7"/>
  <c r="E99" i="7"/>
  <c r="C100" i="7"/>
  <c r="D100" i="7"/>
  <c r="E100" i="7"/>
  <c r="C101" i="7"/>
  <c r="D101" i="7"/>
  <c r="E101" i="7"/>
  <c r="C102" i="7"/>
  <c r="D102" i="7"/>
  <c r="E102" i="7"/>
  <c r="C103" i="7"/>
  <c r="D103" i="7"/>
  <c r="E103" i="7"/>
  <c r="C104" i="7"/>
  <c r="D104" i="7"/>
  <c r="E104" i="7"/>
  <c r="C105" i="7"/>
  <c r="D105" i="7"/>
  <c r="E105" i="7"/>
  <c r="C106" i="7"/>
  <c r="D106" i="7"/>
  <c r="E106" i="7"/>
  <c r="C107" i="7"/>
  <c r="D107" i="7"/>
  <c r="E107" i="7"/>
  <c r="C108" i="7"/>
  <c r="D108" i="7"/>
  <c r="E108" i="7"/>
  <c r="C109" i="7"/>
  <c r="D109" i="7"/>
  <c r="E109" i="7"/>
  <c r="C110" i="7"/>
  <c r="D110" i="7"/>
  <c r="E110" i="7"/>
  <c r="C111" i="7"/>
  <c r="D111" i="7"/>
  <c r="E111" i="7"/>
  <c r="L56" i="33"/>
  <c r="M56" i="33"/>
  <c r="L68" i="33"/>
  <c r="L69" i="33"/>
  <c r="M68" i="33"/>
  <c r="L82" i="33"/>
  <c r="M80" i="33"/>
  <c r="L80" i="33"/>
  <c r="L81" i="33"/>
  <c r="M79" i="33"/>
  <c r="L77" i="33"/>
  <c r="M78" i="33"/>
  <c r="M77" i="33"/>
  <c r="L61" i="33"/>
  <c r="N62" i="33"/>
  <c r="M57" i="33"/>
  <c r="N57" i="33"/>
  <c r="L75" i="33"/>
  <c r="L76" i="33"/>
  <c r="M74" i="33"/>
  <c r="L74" i="33"/>
  <c r="M73" i="33"/>
  <c r="L71" i="33"/>
  <c r="M72" i="33"/>
  <c r="M71" i="33"/>
  <c r="L70" i="33"/>
  <c r="M69" i="33"/>
  <c r="L67" i="33"/>
  <c r="M67" i="33"/>
  <c r="L66" i="33"/>
  <c r="L64" i="33"/>
  <c r="N64" i="33"/>
  <c r="L63" i="33"/>
  <c r="N63" i="33"/>
  <c r="N61" i="33"/>
  <c r="L60" i="33"/>
  <c r="L58" i="33"/>
  <c r="L59" i="33"/>
  <c r="M60" i="33"/>
  <c r="N58" i="33"/>
  <c r="N56" i="33"/>
  <c r="Y29" i="33"/>
  <c r="Z21" i="33"/>
  <c r="AA11" i="33"/>
  <c r="M59" i="33"/>
  <c r="AA10" i="33"/>
  <c r="Y15" i="33"/>
  <c r="Y13" i="33"/>
  <c r="Z13" i="33"/>
  <c r="Y17" i="33"/>
  <c r="Z17" i="33"/>
  <c r="Y16" i="33"/>
  <c r="Y14" i="33"/>
  <c r="Y12" i="33"/>
  <c r="Y10" i="33"/>
  <c r="Y9" i="33"/>
  <c r="Y8" i="33"/>
  <c r="Z10" i="33"/>
  <c r="E72" i="7"/>
  <c r="D72" i="7"/>
  <c r="C72" i="7"/>
  <c r="E71" i="7"/>
  <c r="D71" i="7"/>
  <c r="C71" i="7"/>
  <c r="E70" i="7"/>
  <c r="D70" i="7"/>
  <c r="C70" i="7"/>
  <c r="E69" i="7"/>
  <c r="D69" i="7"/>
  <c r="C69" i="7"/>
  <c r="G100" i="33"/>
  <c r="G101" i="33"/>
  <c r="G102" i="33"/>
  <c r="G103" i="33"/>
  <c r="G95" i="33"/>
  <c r="G96" i="33"/>
  <c r="G97" i="33"/>
  <c r="G98" i="33"/>
  <c r="G90" i="33"/>
  <c r="G91" i="33"/>
  <c r="G92" i="33"/>
  <c r="G93" i="33"/>
  <c r="G84" i="33"/>
  <c r="G85" i="33"/>
  <c r="G86" i="33"/>
  <c r="G87" i="33"/>
  <c r="G88" i="33"/>
  <c r="G78" i="33"/>
  <c r="G79" i="33"/>
  <c r="G80" i="33"/>
  <c r="G81" i="33"/>
  <c r="G82" i="33"/>
  <c r="C85" i="7"/>
  <c r="D85" i="7"/>
  <c r="E85" i="7"/>
  <c r="C86" i="7"/>
  <c r="D86" i="7"/>
  <c r="E86" i="7"/>
  <c r="C87" i="7"/>
  <c r="D87" i="7"/>
  <c r="E87" i="7"/>
  <c r="C88" i="7"/>
  <c r="D88" i="7"/>
  <c r="E88" i="7"/>
  <c r="C89" i="7"/>
  <c r="D89" i="7"/>
  <c r="E89" i="7"/>
  <c r="C90" i="7"/>
  <c r="D90" i="7"/>
  <c r="E90" i="7"/>
  <c r="C91" i="7"/>
  <c r="D91" i="7"/>
  <c r="E91" i="7"/>
  <c r="C92" i="7"/>
  <c r="D92" i="7"/>
  <c r="E92" i="7"/>
  <c r="C93" i="7"/>
  <c r="D93" i="7"/>
  <c r="E93" i="7"/>
  <c r="C94" i="7"/>
  <c r="D94" i="7"/>
  <c r="E94" i="7"/>
  <c r="C95" i="7"/>
  <c r="D95" i="7"/>
  <c r="E95" i="7"/>
  <c r="C96" i="7"/>
  <c r="D96" i="7"/>
  <c r="E96" i="7"/>
  <c r="C97" i="7"/>
  <c r="D97" i="7"/>
  <c r="E97" i="7"/>
  <c r="C73" i="7"/>
  <c r="D73" i="7"/>
  <c r="E73" i="7"/>
  <c r="C74" i="7"/>
  <c r="D74" i="7"/>
  <c r="E74" i="7"/>
  <c r="C75" i="7"/>
  <c r="D75" i="7"/>
  <c r="E75" i="7"/>
  <c r="C76" i="7"/>
  <c r="D76" i="7"/>
  <c r="E76" i="7"/>
  <c r="C77" i="7"/>
  <c r="D77" i="7"/>
  <c r="E77" i="7"/>
  <c r="C78" i="7"/>
  <c r="D78" i="7"/>
  <c r="E78" i="7"/>
  <c r="C79" i="7"/>
  <c r="D79" i="7"/>
  <c r="E79" i="7"/>
  <c r="C80" i="7"/>
  <c r="D80" i="7"/>
  <c r="E80" i="7"/>
  <c r="C81" i="7"/>
  <c r="D81" i="7"/>
  <c r="E81" i="7"/>
  <c r="C82" i="7"/>
  <c r="D82" i="7"/>
  <c r="E82" i="7"/>
  <c r="C83" i="7"/>
  <c r="D83" i="7"/>
  <c r="E83" i="7"/>
  <c r="C84" i="7"/>
  <c r="D84" i="7"/>
  <c r="E84" i="7"/>
  <c r="C3" i="30"/>
  <c r="D3" i="30"/>
  <c r="E3" i="30"/>
  <c r="C4" i="30"/>
  <c r="D4" i="30"/>
  <c r="E4" i="30"/>
  <c r="C5" i="30"/>
  <c r="D5" i="30"/>
  <c r="E5" i="30"/>
  <c r="C6" i="30"/>
  <c r="D6" i="30"/>
  <c r="E6" i="30"/>
  <c r="F9" i="10"/>
  <c r="G9" i="10"/>
  <c r="E9" i="10"/>
  <c r="H9" i="10"/>
  <c r="J9" i="10"/>
  <c r="Z3" i="7"/>
  <c r="AA3" i="7"/>
  <c r="F10" i="10"/>
  <c r="G10" i="10"/>
  <c r="E10" i="10"/>
  <c r="H10" i="10"/>
  <c r="J10" i="10"/>
  <c r="Z4" i="7"/>
  <c r="AA4" i="7"/>
  <c r="F11" i="10"/>
  <c r="G11" i="10"/>
  <c r="E11" i="10"/>
  <c r="H11" i="10"/>
  <c r="J11" i="10"/>
  <c r="Z5" i="7"/>
  <c r="AA5" i="7"/>
  <c r="F12" i="10"/>
  <c r="G12" i="10"/>
  <c r="E12" i="10"/>
  <c r="H12" i="10"/>
  <c r="J12" i="10"/>
  <c r="Z6" i="7"/>
  <c r="AA6" i="7"/>
  <c r="F13" i="10"/>
  <c r="G13" i="10"/>
  <c r="E13" i="10"/>
  <c r="H13" i="10"/>
  <c r="J13" i="10"/>
  <c r="Z7" i="7"/>
  <c r="AA7" i="7"/>
  <c r="F26" i="10"/>
  <c r="G26" i="10"/>
  <c r="E26" i="10"/>
  <c r="H26" i="10"/>
  <c r="J26" i="10"/>
  <c r="Z8" i="7"/>
  <c r="AA8" i="7"/>
  <c r="F27" i="10"/>
  <c r="G27" i="10"/>
  <c r="E27" i="10"/>
  <c r="H27" i="10"/>
  <c r="J27" i="10"/>
  <c r="Z9" i="7"/>
  <c r="AA9" i="7"/>
  <c r="F28" i="10"/>
  <c r="G28" i="10"/>
  <c r="E28" i="10"/>
  <c r="H28" i="10"/>
  <c r="J28" i="10"/>
  <c r="Z10" i="7"/>
  <c r="AA10" i="7"/>
  <c r="F29" i="10"/>
  <c r="G29" i="10"/>
  <c r="E29" i="10"/>
  <c r="H29" i="10"/>
  <c r="J29" i="10"/>
  <c r="Z11" i="7"/>
  <c r="AA11" i="7"/>
  <c r="F30" i="10"/>
  <c r="G30" i="10"/>
  <c r="E30" i="10"/>
  <c r="H30" i="10"/>
  <c r="J30" i="10"/>
  <c r="Z12" i="7"/>
  <c r="AA12" i="7"/>
  <c r="F31" i="10"/>
  <c r="G31" i="10"/>
  <c r="E31" i="10"/>
  <c r="H31" i="10"/>
  <c r="J31" i="10"/>
  <c r="Z13" i="7"/>
  <c r="AA13" i="7"/>
  <c r="F74" i="10"/>
  <c r="G74" i="10"/>
  <c r="E74" i="10"/>
  <c r="H74" i="10"/>
  <c r="J74" i="10"/>
  <c r="Z14" i="7"/>
  <c r="AA14" i="7"/>
  <c r="F75" i="10"/>
  <c r="G75" i="10"/>
  <c r="E75" i="10"/>
  <c r="H75" i="10"/>
  <c r="J75" i="10"/>
  <c r="Z15" i="7"/>
  <c r="AA15" i="7"/>
  <c r="F76" i="10"/>
  <c r="G76" i="10"/>
  <c r="E76" i="10"/>
  <c r="H76" i="10"/>
  <c r="J76" i="10"/>
  <c r="Z16" i="7"/>
  <c r="AA16" i="7"/>
  <c r="F77" i="10"/>
  <c r="G77" i="10"/>
  <c r="E77" i="10"/>
  <c r="H77" i="10"/>
  <c r="J77" i="10"/>
  <c r="Z17" i="7"/>
  <c r="AA17" i="7"/>
  <c r="F78" i="10"/>
  <c r="G78" i="10"/>
  <c r="E78" i="10"/>
  <c r="H78" i="10"/>
  <c r="J78" i="10"/>
  <c r="Z18" i="7"/>
  <c r="AA18" i="7"/>
  <c r="F79" i="10"/>
  <c r="G79" i="10"/>
  <c r="E79" i="10"/>
  <c r="H79" i="10"/>
  <c r="J79" i="10"/>
  <c r="Z19" i="7"/>
  <c r="AA19" i="7"/>
  <c r="F68" i="10"/>
  <c r="G68" i="10"/>
  <c r="E68" i="10"/>
  <c r="H68" i="10"/>
  <c r="J68" i="10"/>
  <c r="Z20" i="7"/>
  <c r="AA20" i="7"/>
  <c r="F69" i="10"/>
  <c r="G69" i="10"/>
  <c r="E69" i="10"/>
  <c r="H69" i="10"/>
  <c r="J69" i="10"/>
  <c r="Z21" i="7"/>
  <c r="AA21" i="7"/>
  <c r="F70" i="10"/>
  <c r="G70" i="10"/>
  <c r="E70" i="10"/>
  <c r="H70" i="10"/>
  <c r="J70" i="10"/>
  <c r="Z22" i="7"/>
  <c r="AA22" i="7"/>
  <c r="F71" i="10"/>
  <c r="G71" i="10"/>
  <c r="E71" i="10"/>
  <c r="H71" i="10"/>
  <c r="J71" i="10"/>
  <c r="Z23" i="7"/>
  <c r="AA23" i="7"/>
  <c r="F72" i="10"/>
  <c r="G72" i="10"/>
  <c r="E72" i="10"/>
  <c r="H72" i="10"/>
  <c r="J72" i="10"/>
  <c r="Z24" i="7"/>
  <c r="AA24" i="7"/>
  <c r="F73" i="10"/>
  <c r="G73" i="10"/>
  <c r="E73" i="10"/>
  <c r="H73" i="10"/>
  <c r="J73" i="10"/>
  <c r="Z25" i="7"/>
  <c r="AA25" i="7"/>
  <c r="F44" i="10"/>
  <c r="G44" i="10"/>
  <c r="E44" i="10"/>
  <c r="H44" i="10"/>
  <c r="J44" i="10"/>
  <c r="Z26" i="7"/>
  <c r="AA26" i="7"/>
  <c r="F45" i="10"/>
  <c r="G45" i="10"/>
  <c r="E45" i="10"/>
  <c r="H45" i="10"/>
  <c r="J45" i="10"/>
  <c r="Z27" i="7"/>
  <c r="AA27" i="7"/>
  <c r="F46" i="10"/>
  <c r="G46" i="10"/>
  <c r="E46" i="10"/>
  <c r="H46" i="10"/>
  <c r="J46" i="10"/>
  <c r="Z28" i="7"/>
  <c r="AA28" i="7"/>
  <c r="F47" i="10"/>
  <c r="G47" i="10"/>
  <c r="E47" i="10"/>
  <c r="H47" i="10"/>
  <c r="J47" i="10"/>
  <c r="Z29" i="7"/>
  <c r="AA29" i="7"/>
  <c r="F48" i="10"/>
  <c r="G48" i="10"/>
  <c r="E48" i="10"/>
  <c r="H48" i="10"/>
  <c r="J48" i="10"/>
  <c r="Z30" i="7"/>
  <c r="AA30" i="7"/>
  <c r="F49" i="10"/>
  <c r="G49" i="10"/>
  <c r="E49" i="10"/>
  <c r="H49" i="10"/>
  <c r="J49" i="10"/>
  <c r="Z31" i="7"/>
  <c r="AA31" i="7"/>
  <c r="F200" i="10"/>
  <c r="G200" i="10"/>
  <c r="E200" i="10"/>
  <c r="H200" i="10"/>
  <c r="J200" i="10"/>
  <c r="Z32" i="7"/>
  <c r="AA32" i="7"/>
  <c r="F201" i="10"/>
  <c r="G201" i="10"/>
  <c r="E201" i="10"/>
  <c r="H201" i="10"/>
  <c r="J201" i="10"/>
  <c r="Z33" i="7"/>
  <c r="AA33" i="7"/>
  <c r="F202" i="10"/>
  <c r="G202" i="10"/>
  <c r="E202" i="10"/>
  <c r="H202" i="10"/>
  <c r="J202" i="10"/>
  <c r="Z34" i="7"/>
  <c r="AA34" i="7"/>
  <c r="F203" i="10"/>
  <c r="G203" i="10"/>
  <c r="E203" i="10"/>
  <c r="H203" i="10"/>
  <c r="J203" i="10"/>
  <c r="Z35" i="7"/>
  <c r="AA35" i="7"/>
  <c r="F204" i="10"/>
  <c r="G204" i="10"/>
  <c r="E204" i="10"/>
  <c r="H204" i="10"/>
  <c r="J204" i="10"/>
  <c r="Z36" i="7"/>
  <c r="AA36" i="7"/>
  <c r="F205" i="10"/>
  <c r="G205" i="10"/>
  <c r="E205" i="10"/>
  <c r="H205" i="10"/>
  <c r="J205" i="10"/>
  <c r="Z37" i="7"/>
  <c r="AA37" i="7"/>
  <c r="F116" i="10"/>
  <c r="G116" i="10"/>
  <c r="E116" i="10"/>
  <c r="H116" i="10"/>
  <c r="J116" i="10"/>
  <c r="Z38" i="7"/>
  <c r="AA38" i="7"/>
  <c r="F117" i="10"/>
  <c r="G117" i="10"/>
  <c r="E117" i="10"/>
  <c r="H117" i="10"/>
  <c r="J117" i="10"/>
  <c r="Z39" i="7"/>
  <c r="AA39" i="7"/>
  <c r="F118" i="10"/>
  <c r="G118" i="10"/>
  <c r="E118" i="10"/>
  <c r="H118" i="10"/>
  <c r="J118" i="10"/>
  <c r="Z40" i="7"/>
  <c r="AA40" i="7"/>
  <c r="F119" i="10"/>
  <c r="G119" i="10"/>
  <c r="E119" i="10"/>
  <c r="H119" i="10"/>
  <c r="J119" i="10"/>
  <c r="Z41" i="7"/>
  <c r="AA41" i="7"/>
  <c r="F120" i="10"/>
  <c r="G120" i="10"/>
  <c r="E120" i="10"/>
  <c r="H120" i="10"/>
  <c r="J120" i="10"/>
  <c r="Z42" i="7"/>
  <c r="AA42" i="7"/>
  <c r="F121" i="10"/>
  <c r="G121" i="10"/>
  <c r="E121" i="10"/>
  <c r="H121" i="10"/>
  <c r="J121" i="10"/>
  <c r="Z43" i="7"/>
  <c r="AA43" i="7"/>
  <c r="F206" i="10"/>
  <c r="G206" i="10"/>
  <c r="E206" i="10"/>
  <c r="H206" i="10"/>
  <c r="J206" i="10"/>
  <c r="Z44" i="7"/>
  <c r="AA44" i="7"/>
  <c r="F207" i="10"/>
  <c r="G207" i="10"/>
  <c r="E207" i="10"/>
  <c r="H207" i="10"/>
  <c r="J207" i="10"/>
  <c r="Z45" i="7"/>
  <c r="AA45" i="7"/>
  <c r="F208" i="10"/>
  <c r="G208" i="10"/>
  <c r="E208" i="10"/>
  <c r="H208" i="10"/>
  <c r="J208" i="10"/>
  <c r="Z46" i="7"/>
  <c r="AA46" i="7"/>
  <c r="F209" i="10"/>
  <c r="G209" i="10"/>
  <c r="E209" i="10"/>
  <c r="H209" i="10"/>
  <c r="J209" i="10"/>
  <c r="Z47" i="7"/>
  <c r="AA47" i="7"/>
  <c r="Z48" i="7"/>
  <c r="AA48" i="7"/>
  <c r="F210" i="10"/>
  <c r="G210" i="10"/>
  <c r="E210" i="10"/>
  <c r="H210" i="10"/>
  <c r="J210" i="10"/>
  <c r="Z49" i="7"/>
  <c r="AA49" i="7"/>
  <c r="F211" i="10"/>
  <c r="G211" i="10"/>
  <c r="E211" i="10"/>
  <c r="H211" i="10"/>
  <c r="J211" i="10"/>
  <c r="Z50" i="7"/>
  <c r="AA50" i="7"/>
  <c r="F62" i="10"/>
  <c r="G62" i="10"/>
  <c r="E62" i="10"/>
  <c r="H62" i="10"/>
  <c r="J62" i="10"/>
  <c r="Z51" i="7"/>
  <c r="AA51" i="7"/>
  <c r="F63" i="10"/>
  <c r="G63" i="10"/>
  <c r="E63" i="10"/>
  <c r="H63" i="10"/>
  <c r="J63" i="10"/>
  <c r="Z52" i="7"/>
  <c r="AA52" i="7"/>
  <c r="F64" i="10"/>
  <c r="G64" i="10"/>
  <c r="E64" i="10"/>
  <c r="H64" i="10"/>
  <c r="J64" i="10"/>
  <c r="Z53" i="7"/>
  <c r="AA53" i="7"/>
  <c r="F65" i="10"/>
  <c r="G65" i="10"/>
  <c r="E65" i="10"/>
  <c r="H65" i="10"/>
  <c r="J65" i="10"/>
  <c r="Z54" i="7"/>
  <c r="AA54" i="7"/>
  <c r="F66" i="10"/>
  <c r="G66" i="10"/>
  <c r="E66" i="10"/>
  <c r="H66" i="10"/>
  <c r="J66" i="10"/>
  <c r="Z55" i="7"/>
  <c r="AA55" i="7"/>
  <c r="F67" i="10"/>
  <c r="G67" i="10"/>
  <c r="E67" i="10"/>
  <c r="H67" i="10"/>
  <c r="J67" i="10"/>
  <c r="Z56" i="7"/>
  <c r="AA56" i="7"/>
  <c r="F92" i="10"/>
  <c r="G92" i="10"/>
  <c r="E92" i="10"/>
  <c r="H92" i="10"/>
  <c r="J92" i="10"/>
  <c r="Z57" i="7"/>
  <c r="AA57" i="7"/>
  <c r="F93" i="10"/>
  <c r="G93" i="10"/>
  <c r="E93" i="10"/>
  <c r="H93" i="10"/>
  <c r="J93" i="10"/>
  <c r="Z58" i="7"/>
  <c r="AA58" i="7"/>
  <c r="F94" i="10"/>
  <c r="G94" i="10"/>
  <c r="E94" i="10"/>
  <c r="H94" i="10"/>
  <c r="J94" i="10"/>
  <c r="Z59" i="7"/>
  <c r="AA59" i="7"/>
  <c r="F95" i="10"/>
  <c r="G95" i="10"/>
  <c r="E95" i="10"/>
  <c r="H95" i="10"/>
  <c r="J95" i="10"/>
  <c r="Z60" i="7"/>
  <c r="AA60" i="7"/>
  <c r="F96" i="10"/>
  <c r="G96" i="10"/>
  <c r="E96" i="10"/>
  <c r="H96" i="10"/>
  <c r="J96" i="10"/>
  <c r="Z61" i="7"/>
  <c r="AA61" i="7"/>
  <c r="F97" i="10"/>
  <c r="G97" i="10"/>
  <c r="E97" i="10"/>
  <c r="H97" i="10"/>
  <c r="J97" i="10"/>
  <c r="Z62" i="7"/>
  <c r="AA62" i="7"/>
  <c r="F98" i="10"/>
  <c r="G98" i="10"/>
  <c r="E98" i="10"/>
  <c r="H98" i="10"/>
  <c r="J98" i="10"/>
  <c r="Z63" i="7"/>
  <c r="AA63" i="7"/>
  <c r="F99" i="10"/>
  <c r="G99" i="10"/>
  <c r="E99" i="10"/>
  <c r="H99" i="10"/>
  <c r="J99" i="10"/>
  <c r="Z64" i="7"/>
  <c r="AA64" i="7"/>
  <c r="F100" i="10"/>
  <c r="G100" i="10"/>
  <c r="E100" i="10"/>
  <c r="H100" i="10"/>
  <c r="J100" i="10"/>
  <c r="Z65" i="7"/>
  <c r="AA65" i="7"/>
  <c r="F101" i="10"/>
  <c r="G101" i="10"/>
  <c r="E101" i="10"/>
  <c r="H101" i="10"/>
  <c r="J101" i="10"/>
  <c r="Z66" i="7"/>
  <c r="AA66" i="7"/>
  <c r="F102" i="10"/>
  <c r="G102" i="10"/>
  <c r="E102" i="10"/>
  <c r="H102" i="10"/>
  <c r="J102" i="10"/>
  <c r="Z67" i="7"/>
  <c r="AA67" i="7"/>
  <c r="F103" i="10"/>
  <c r="G103" i="10"/>
  <c r="E103" i="10"/>
  <c r="H103" i="10"/>
  <c r="J103" i="10"/>
  <c r="Z68" i="7"/>
  <c r="AA68" i="7"/>
  <c r="F8" i="10"/>
  <c r="G8" i="10"/>
  <c r="E8" i="10"/>
  <c r="H8" i="10"/>
  <c r="J8" i="10"/>
  <c r="Z2" i="7"/>
  <c r="AA2" i="7"/>
  <c r="M211" i="10"/>
  <c r="D211" i="10"/>
  <c r="M210" i="10"/>
  <c r="D210" i="10"/>
  <c r="M209" i="10"/>
  <c r="D209" i="10"/>
  <c r="M208" i="10"/>
  <c r="D208" i="10"/>
  <c r="M207" i="10"/>
  <c r="D207" i="10"/>
  <c r="M206" i="10"/>
  <c r="D206" i="10"/>
  <c r="M205" i="10"/>
  <c r="D205" i="10"/>
  <c r="M204" i="10"/>
  <c r="D204" i="10"/>
  <c r="M203" i="10"/>
  <c r="D203" i="10"/>
  <c r="M202" i="10"/>
  <c r="D202" i="10"/>
  <c r="M201" i="10"/>
  <c r="D201" i="10"/>
  <c r="M200" i="10"/>
  <c r="D200" i="10"/>
  <c r="F199" i="10"/>
  <c r="G199" i="10"/>
  <c r="E199" i="10"/>
  <c r="H199" i="10"/>
  <c r="J199" i="10"/>
  <c r="M199" i="10"/>
  <c r="D199" i="10"/>
  <c r="F198" i="10"/>
  <c r="G198" i="10"/>
  <c r="E198" i="10"/>
  <c r="H198" i="10"/>
  <c r="J198" i="10"/>
  <c r="M198" i="10"/>
  <c r="D198" i="10"/>
  <c r="F197" i="10"/>
  <c r="G197" i="10"/>
  <c r="E197" i="10"/>
  <c r="H197" i="10"/>
  <c r="J197" i="10"/>
  <c r="M197" i="10"/>
  <c r="D197" i="10"/>
  <c r="F196" i="10"/>
  <c r="G196" i="10"/>
  <c r="E196" i="10"/>
  <c r="H196" i="10"/>
  <c r="J196" i="10"/>
  <c r="M196" i="10"/>
  <c r="D196" i="10"/>
  <c r="F195" i="10"/>
  <c r="G195" i="10"/>
  <c r="E195" i="10"/>
  <c r="H195" i="10"/>
  <c r="J195" i="10"/>
  <c r="M195" i="10"/>
  <c r="D195" i="10"/>
  <c r="F194" i="10"/>
  <c r="G194" i="10"/>
  <c r="E194" i="10"/>
  <c r="H194" i="10"/>
  <c r="J194" i="10"/>
  <c r="M194" i="10"/>
  <c r="D194" i="10"/>
  <c r="F193" i="10"/>
  <c r="G193" i="10"/>
  <c r="E193" i="10"/>
  <c r="H193" i="10"/>
  <c r="J193" i="10"/>
  <c r="M193" i="10"/>
  <c r="D193" i="10"/>
  <c r="F192" i="10"/>
  <c r="G192" i="10"/>
  <c r="E192" i="10"/>
  <c r="H192" i="10"/>
  <c r="J192" i="10"/>
  <c r="M192" i="10"/>
  <c r="D192" i="10"/>
  <c r="F191" i="10"/>
  <c r="G191" i="10"/>
  <c r="E191" i="10"/>
  <c r="H191" i="10"/>
  <c r="J191" i="10"/>
  <c r="M191" i="10"/>
  <c r="D191" i="10"/>
  <c r="F190" i="10"/>
  <c r="G190" i="10"/>
  <c r="E190" i="10"/>
  <c r="H190" i="10"/>
  <c r="J190" i="10"/>
  <c r="M190" i="10"/>
  <c r="D190" i="10"/>
  <c r="F189" i="10"/>
  <c r="G189" i="10"/>
  <c r="E189" i="10"/>
  <c r="H189" i="10"/>
  <c r="J189" i="10"/>
  <c r="M189" i="10"/>
  <c r="D189" i="10"/>
  <c r="F188" i="10"/>
  <c r="G188" i="10"/>
  <c r="E188" i="10"/>
  <c r="H188" i="10"/>
  <c r="J188" i="10"/>
  <c r="M188" i="10"/>
  <c r="D188" i="10"/>
  <c r="F187" i="10"/>
  <c r="G187" i="10"/>
  <c r="E187" i="10"/>
  <c r="H187" i="10"/>
  <c r="J187" i="10"/>
  <c r="M187" i="10"/>
  <c r="D187" i="10"/>
  <c r="F186" i="10"/>
  <c r="G186" i="10"/>
  <c r="E186" i="10"/>
  <c r="H186" i="10"/>
  <c r="J186" i="10"/>
  <c r="M186" i="10"/>
  <c r="D186" i="10"/>
  <c r="F185" i="10"/>
  <c r="G185" i="10"/>
  <c r="E185" i="10"/>
  <c r="H185" i="10"/>
  <c r="J185" i="10"/>
  <c r="M185" i="10"/>
  <c r="D185" i="10"/>
  <c r="F184" i="10"/>
  <c r="G184" i="10"/>
  <c r="E184" i="10"/>
  <c r="H184" i="10"/>
  <c r="J184" i="10"/>
  <c r="M184" i="10"/>
  <c r="D184" i="10"/>
  <c r="F183" i="10"/>
  <c r="G183" i="10"/>
  <c r="E183" i="10"/>
  <c r="H183" i="10"/>
  <c r="J183" i="10"/>
  <c r="M183" i="10"/>
  <c r="D183" i="10"/>
  <c r="F182" i="10"/>
  <c r="G182" i="10"/>
  <c r="E182" i="10"/>
  <c r="H182" i="10"/>
  <c r="J182" i="10"/>
  <c r="M182" i="10"/>
  <c r="D182" i="10"/>
  <c r="F181" i="10"/>
  <c r="G181" i="10"/>
  <c r="E181" i="10"/>
  <c r="H181" i="10"/>
  <c r="J181" i="10"/>
  <c r="M181" i="10"/>
  <c r="D181" i="10"/>
  <c r="F180" i="10"/>
  <c r="G180" i="10"/>
  <c r="E180" i="10"/>
  <c r="H180" i="10"/>
  <c r="J180" i="10"/>
  <c r="M180" i="10"/>
  <c r="D180" i="10"/>
  <c r="F179" i="10"/>
  <c r="G179" i="10"/>
  <c r="E179" i="10"/>
  <c r="H179" i="10"/>
  <c r="J179" i="10"/>
  <c r="M179" i="10"/>
  <c r="D179" i="10"/>
  <c r="F178" i="10"/>
  <c r="G178" i="10"/>
  <c r="E178" i="10"/>
  <c r="H178" i="10"/>
  <c r="J178" i="10"/>
  <c r="M178" i="10"/>
  <c r="D178" i="10"/>
  <c r="F177" i="10"/>
  <c r="G177" i="10"/>
  <c r="E177" i="10"/>
  <c r="H177" i="10"/>
  <c r="J177" i="10"/>
  <c r="M177" i="10"/>
  <c r="D177" i="10"/>
  <c r="F176" i="10"/>
  <c r="G176" i="10"/>
  <c r="E176" i="10"/>
  <c r="H176" i="10"/>
  <c r="J176" i="10"/>
  <c r="M176" i="10"/>
  <c r="D176" i="10"/>
  <c r="F175" i="10"/>
  <c r="G175" i="10"/>
  <c r="E175" i="10"/>
  <c r="H175" i="10"/>
  <c r="J175" i="10"/>
  <c r="M175" i="10"/>
  <c r="D175" i="10"/>
  <c r="F174" i="10"/>
  <c r="G174" i="10"/>
  <c r="E174" i="10"/>
  <c r="H174" i="10"/>
  <c r="J174" i="10"/>
  <c r="M174" i="10"/>
  <c r="D174" i="10"/>
  <c r="F173" i="10"/>
  <c r="G173" i="10"/>
  <c r="E173" i="10"/>
  <c r="H173" i="10"/>
  <c r="J173" i="10"/>
  <c r="M173" i="10"/>
  <c r="D173" i="10"/>
  <c r="F172" i="10"/>
  <c r="G172" i="10"/>
  <c r="E172" i="10"/>
  <c r="H172" i="10"/>
  <c r="J172" i="10"/>
  <c r="M172" i="10"/>
  <c r="D172" i="10"/>
  <c r="F171" i="10"/>
  <c r="G171" i="10"/>
  <c r="E171" i="10"/>
  <c r="H171" i="10"/>
  <c r="J171" i="10"/>
  <c r="M171" i="10"/>
  <c r="D171" i="10"/>
  <c r="F170" i="10"/>
  <c r="G170" i="10"/>
  <c r="E170" i="10"/>
  <c r="H170" i="10"/>
  <c r="J170" i="10"/>
  <c r="M170" i="10"/>
  <c r="D170" i="10"/>
  <c r="F169" i="10"/>
  <c r="G169" i="10"/>
  <c r="E169" i="10"/>
  <c r="H169" i="10"/>
  <c r="J169" i="10"/>
  <c r="M169" i="10"/>
  <c r="D169" i="10"/>
  <c r="F168" i="10"/>
  <c r="G168" i="10"/>
  <c r="E168" i="10"/>
  <c r="H168" i="10"/>
  <c r="J168" i="10"/>
  <c r="M168" i="10"/>
  <c r="D168" i="10"/>
  <c r="F167" i="10"/>
  <c r="G167" i="10"/>
  <c r="E167" i="10"/>
  <c r="H167" i="10"/>
  <c r="J167" i="10"/>
  <c r="M167" i="10"/>
  <c r="D167" i="10"/>
  <c r="F166" i="10"/>
  <c r="G166" i="10"/>
  <c r="E166" i="10"/>
  <c r="H166" i="10"/>
  <c r="J166" i="10"/>
  <c r="M166" i="10"/>
  <c r="D166" i="10"/>
  <c r="F165" i="10"/>
  <c r="G165" i="10"/>
  <c r="E165" i="10"/>
  <c r="H165" i="10"/>
  <c r="J165" i="10"/>
  <c r="M165" i="10"/>
  <c r="D165" i="10"/>
  <c r="F164" i="10"/>
  <c r="G164" i="10"/>
  <c r="E164" i="10"/>
  <c r="H164" i="10"/>
  <c r="J164" i="10"/>
  <c r="M164" i="10"/>
  <c r="D164" i="10"/>
  <c r="F163" i="10"/>
  <c r="G163" i="10"/>
  <c r="E163" i="10"/>
  <c r="H163" i="10"/>
  <c r="J163" i="10"/>
  <c r="M163" i="10"/>
  <c r="D163" i="10"/>
  <c r="F162" i="10"/>
  <c r="G162" i="10"/>
  <c r="E162" i="10"/>
  <c r="H162" i="10"/>
  <c r="J162" i="10"/>
  <c r="M162" i="10"/>
  <c r="D162" i="10"/>
  <c r="F161" i="10"/>
  <c r="G161" i="10"/>
  <c r="E161" i="10"/>
  <c r="H161" i="10"/>
  <c r="J161" i="10"/>
  <c r="M161" i="10"/>
  <c r="D161" i="10"/>
  <c r="F160" i="10"/>
  <c r="G160" i="10"/>
  <c r="E160" i="10"/>
  <c r="H160" i="10"/>
  <c r="J160" i="10"/>
  <c r="M160" i="10"/>
  <c r="D160" i="10"/>
  <c r="F159" i="10"/>
  <c r="G159" i="10"/>
  <c r="E159" i="10"/>
  <c r="H159" i="10"/>
  <c r="J159" i="10"/>
  <c r="M159" i="10"/>
  <c r="D159" i="10"/>
  <c r="F158" i="10"/>
  <c r="G158" i="10"/>
  <c r="E158" i="10"/>
  <c r="H158" i="10"/>
  <c r="J158" i="10"/>
  <c r="M158" i="10"/>
  <c r="D158" i="10"/>
  <c r="F157" i="10"/>
  <c r="G157" i="10"/>
  <c r="E157" i="10"/>
  <c r="H157" i="10"/>
  <c r="J157" i="10"/>
  <c r="M157" i="10"/>
  <c r="D157" i="10"/>
  <c r="F156" i="10"/>
  <c r="G156" i="10"/>
  <c r="E156" i="10"/>
  <c r="H156" i="10"/>
  <c r="J156" i="10"/>
  <c r="M156" i="10"/>
  <c r="D156" i="10"/>
  <c r="F155" i="10"/>
  <c r="G155" i="10"/>
  <c r="E155" i="10"/>
  <c r="H155" i="10"/>
  <c r="J155" i="10"/>
  <c r="M155" i="10"/>
  <c r="D155" i="10"/>
  <c r="F154" i="10"/>
  <c r="G154" i="10"/>
  <c r="E154" i="10"/>
  <c r="H154" i="10"/>
  <c r="J154" i="10"/>
  <c r="M154" i="10"/>
  <c r="D154" i="10"/>
  <c r="F153" i="10"/>
  <c r="G153" i="10"/>
  <c r="E153" i="10"/>
  <c r="H153" i="10"/>
  <c r="J153" i="10"/>
  <c r="M153" i="10"/>
  <c r="D153" i="10"/>
  <c r="F152" i="10"/>
  <c r="G152" i="10"/>
  <c r="E152" i="10"/>
  <c r="H152" i="10"/>
  <c r="J152" i="10"/>
  <c r="M152" i="10"/>
  <c r="D152" i="10"/>
  <c r="F151" i="10"/>
  <c r="G151" i="10"/>
  <c r="E151" i="10"/>
  <c r="H151" i="10"/>
  <c r="J151" i="10"/>
  <c r="M151" i="10"/>
  <c r="D151" i="10"/>
  <c r="F150" i="10"/>
  <c r="G150" i="10"/>
  <c r="E150" i="10"/>
  <c r="H150" i="10"/>
  <c r="J150" i="10"/>
  <c r="M150" i="10"/>
  <c r="D150" i="10"/>
  <c r="F149" i="10"/>
  <c r="G149" i="10"/>
  <c r="E149" i="10"/>
  <c r="H149" i="10"/>
  <c r="J149" i="10"/>
  <c r="M149" i="10"/>
  <c r="D149" i="10"/>
  <c r="F148" i="10"/>
  <c r="G148" i="10"/>
  <c r="E148" i="10"/>
  <c r="H148" i="10"/>
  <c r="J148" i="10"/>
  <c r="M148" i="10"/>
  <c r="D148" i="10"/>
  <c r="F147" i="10"/>
  <c r="G147" i="10"/>
  <c r="E147" i="10"/>
  <c r="H147" i="10"/>
  <c r="J147" i="10"/>
  <c r="M147" i="10"/>
  <c r="D147" i="10"/>
  <c r="F146" i="10"/>
  <c r="G146" i="10"/>
  <c r="E146" i="10"/>
  <c r="H146" i="10"/>
  <c r="J146" i="10"/>
  <c r="M146" i="10"/>
  <c r="D146" i="10"/>
  <c r="F145" i="10"/>
  <c r="G145" i="10"/>
  <c r="E145" i="10"/>
  <c r="H145" i="10"/>
  <c r="J145" i="10"/>
  <c r="M145" i="10"/>
  <c r="D145" i="10"/>
  <c r="F144" i="10"/>
  <c r="G144" i="10"/>
  <c r="E144" i="10"/>
  <c r="H144" i="10"/>
  <c r="J144" i="10"/>
  <c r="M144" i="10"/>
  <c r="D144" i="10"/>
  <c r="F143" i="10"/>
  <c r="G143" i="10"/>
  <c r="E143" i="10"/>
  <c r="H143" i="10"/>
  <c r="J143" i="10"/>
  <c r="M143" i="10"/>
  <c r="D143" i="10"/>
  <c r="F142" i="10"/>
  <c r="G142" i="10"/>
  <c r="E142" i="10"/>
  <c r="H142" i="10"/>
  <c r="J142" i="10"/>
  <c r="M142" i="10"/>
  <c r="D142" i="10"/>
  <c r="F141" i="10"/>
  <c r="G141" i="10"/>
  <c r="E141" i="10"/>
  <c r="H141" i="10"/>
  <c r="J141" i="10"/>
  <c r="M141" i="10"/>
  <c r="D141" i="10"/>
  <c r="F140" i="10"/>
  <c r="G140" i="10"/>
  <c r="E140" i="10"/>
  <c r="H140" i="10"/>
  <c r="J140" i="10"/>
  <c r="M140" i="10"/>
  <c r="D140" i="10"/>
  <c r="F139" i="10"/>
  <c r="G139" i="10"/>
  <c r="E139" i="10"/>
  <c r="H139" i="10"/>
  <c r="J139" i="10"/>
  <c r="M139" i="10"/>
  <c r="D139" i="10"/>
  <c r="F138" i="10"/>
  <c r="G138" i="10"/>
  <c r="E138" i="10"/>
  <c r="H138" i="10"/>
  <c r="J138" i="10"/>
  <c r="M138" i="10"/>
  <c r="D138" i="10"/>
  <c r="F137" i="10"/>
  <c r="G137" i="10"/>
  <c r="E137" i="10"/>
  <c r="H137" i="10"/>
  <c r="J137" i="10"/>
  <c r="M137" i="10"/>
  <c r="D137" i="10"/>
  <c r="F136" i="10"/>
  <c r="G136" i="10"/>
  <c r="E136" i="10"/>
  <c r="H136" i="10"/>
  <c r="J136" i="10"/>
  <c r="M136" i="10"/>
  <c r="D136" i="10"/>
  <c r="F135" i="10"/>
  <c r="G135" i="10"/>
  <c r="E135" i="10"/>
  <c r="H135" i="10"/>
  <c r="J135" i="10"/>
  <c r="M135" i="10"/>
  <c r="D135" i="10"/>
  <c r="F134" i="10"/>
  <c r="G134" i="10"/>
  <c r="E134" i="10"/>
  <c r="H134" i="10"/>
  <c r="J134" i="10"/>
  <c r="M134" i="10"/>
  <c r="D134" i="10"/>
  <c r="F133" i="10"/>
  <c r="G133" i="10"/>
  <c r="E133" i="10"/>
  <c r="H133" i="10"/>
  <c r="J133" i="10"/>
  <c r="M133" i="10"/>
  <c r="D133" i="10"/>
  <c r="F132" i="10"/>
  <c r="G132" i="10"/>
  <c r="E132" i="10"/>
  <c r="H132" i="10"/>
  <c r="J132" i="10"/>
  <c r="M132" i="10"/>
  <c r="D132" i="10"/>
  <c r="F131" i="10"/>
  <c r="G131" i="10"/>
  <c r="E131" i="10"/>
  <c r="H131" i="10"/>
  <c r="J131" i="10"/>
  <c r="M131" i="10"/>
  <c r="D131" i="10"/>
  <c r="F130" i="10"/>
  <c r="G130" i="10"/>
  <c r="E130" i="10"/>
  <c r="H130" i="10"/>
  <c r="J130" i="10"/>
  <c r="M130" i="10"/>
  <c r="D130" i="10"/>
  <c r="F129" i="10"/>
  <c r="G129" i="10"/>
  <c r="E129" i="10"/>
  <c r="H129" i="10"/>
  <c r="J129" i="10"/>
  <c r="M129" i="10"/>
  <c r="D129" i="10"/>
  <c r="F128" i="10"/>
  <c r="G128" i="10"/>
  <c r="E128" i="10"/>
  <c r="H128" i="10"/>
  <c r="J128" i="10"/>
  <c r="M128" i="10"/>
  <c r="D128" i="10"/>
  <c r="F127" i="10"/>
  <c r="G127" i="10"/>
  <c r="E127" i="10"/>
  <c r="H127" i="10"/>
  <c r="J127" i="10"/>
  <c r="M127" i="10"/>
  <c r="D127" i="10"/>
  <c r="F126" i="10"/>
  <c r="G126" i="10"/>
  <c r="E126" i="10"/>
  <c r="H126" i="10"/>
  <c r="J126" i="10"/>
  <c r="M126" i="10"/>
  <c r="D126" i="10"/>
  <c r="F125" i="10"/>
  <c r="G125" i="10"/>
  <c r="E125" i="10"/>
  <c r="H125" i="10"/>
  <c r="J125" i="10"/>
  <c r="M125" i="10"/>
  <c r="D125" i="10"/>
  <c r="F124" i="10"/>
  <c r="G124" i="10"/>
  <c r="E124" i="10"/>
  <c r="H124" i="10"/>
  <c r="J124" i="10"/>
  <c r="M124" i="10"/>
  <c r="D124" i="10"/>
  <c r="F123" i="10"/>
  <c r="G123" i="10"/>
  <c r="E123" i="10"/>
  <c r="H123" i="10"/>
  <c r="J123" i="10"/>
  <c r="M123" i="10"/>
  <c r="D123" i="10"/>
  <c r="F122" i="10"/>
  <c r="G122" i="10"/>
  <c r="E122" i="10"/>
  <c r="H122" i="10"/>
  <c r="J122" i="10"/>
  <c r="M122" i="10"/>
  <c r="D122" i="10"/>
  <c r="M121" i="10"/>
  <c r="D121" i="10"/>
  <c r="M120" i="10"/>
  <c r="D120" i="10"/>
  <c r="M119" i="10"/>
  <c r="D119" i="10"/>
  <c r="M118" i="10"/>
  <c r="D118" i="10"/>
  <c r="M117" i="10"/>
  <c r="D117" i="10"/>
  <c r="M116" i="10"/>
  <c r="D116" i="10"/>
  <c r="F115" i="10"/>
  <c r="G115" i="10"/>
  <c r="E115" i="10"/>
  <c r="H115" i="10"/>
  <c r="J115" i="10"/>
  <c r="M115" i="10"/>
  <c r="D115" i="10"/>
  <c r="F114" i="10"/>
  <c r="G114" i="10"/>
  <c r="E114" i="10"/>
  <c r="H114" i="10"/>
  <c r="J114" i="10"/>
  <c r="M114" i="10"/>
  <c r="D114" i="10"/>
  <c r="F113" i="10"/>
  <c r="G113" i="10"/>
  <c r="E113" i="10"/>
  <c r="H113" i="10"/>
  <c r="J113" i="10"/>
  <c r="M113" i="10"/>
  <c r="D113" i="10"/>
  <c r="F112" i="10"/>
  <c r="G112" i="10"/>
  <c r="E112" i="10"/>
  <c r="H112" i="10"/>
  <c r="J112" i="10"/>
  <c r="M112" i="10"/>
  <c r="D112" i="10"/>
  <c r="F111" i="10"/>
  <c r="G111" i="10"/>
  <c r="E111" i="10"/>
  <c r="H111" i="10"/>
  <c r="J111" i="10"/>
  <c r="M111" i="10"/>
  <c r="D111" i="10"/>
  <c r="F110" i="10"/>
  <c r="G110" i="10"/>
  <c r="E110" i="10"/>
  <c r="H110" i="10"/>
  <c r="J110" i="10"/>
  <c r="M110" i="10"/>
  <c r="D110" i="10"/>
  <c r="F109" i="10"/>
  <c r="G109" i="10"/>
  <c r="E109" i="10"/>
  <c r="H109" i="10"/>
  <c r="J109" i="10"/>
  <c r="M109" i="10"/>
  <c r="D109" i="10"/>
  <c r="F108" i="10"/>
  <c r="G108" i="10"/>
  <c r="E108" i="10"/>
  <c r="H108" i="10"/>
  <c r="J108" i="10"/>
  <c r="M108" i="10"/>
  <c r="D108" i="10"/>
  <c r="F107" i="10"/>
  <c r="G107" i="10"/>
  <c r="E107" i="10"/>
  <c r="H107" i="10"/>
  <c r="J107" i="10"/>
  <c r="M107" i="10"/>
  <c r="D107" i="10"/>
  <c r="F106" i="10"/>
  <c r="G106" i="10"/>
  <c r="E106" i="10"/>
  <c r="H106" i="10"/>
  <c r="J106" i="10"/>
  <c r="M106" i="10"/>
  <c r="D106" i="10"/>
  <c r="F105" i="10"/>
  <c r="G105" i="10"/>
  <c r="E105" i="10"/>
  <c r="H105" i="10"/>
  <c r="J105" i="10"/>
  <c r="M105" i="10"/>
  <c r="D105" i="10"/>
  <c r="F104" i="10"/>
  <c r="G104" i="10"/>
  <c r="E104" i="10"/>
  <c r="H104" i="10"/>
  <c r="J104" i="10"/>
  <c r="M104" i="10"/>
  <c r="D104" i="10"/>
  <c r="M103" i="10"/>
  <c r="D103" i="10"/>
  <c r="M102" i="10"/>
  <c r="D102" i="10"/>
  <c r="M101" i="10"/>
  <c r="D101" i="10"/>
  <c r="M100" i="10"/>
  <c r="D100" i="10"/>
  <c r="M99" i="10"/>
  <c r="D99" i="10"/>
  <c r="M98" i="10"/>
  <c r="D98" i="10"/>
  <c r="M97" i="10"/>
  <c r="D97" i="10"/>
  <c r="M96" i="10"/>
  <c r="D96" i="10"/>
  <c r="M95" i="10"/>
  <c r="D95" i="10"/>
  <c r="M94" i="10"/>
  <c r="D94" i="10"/>
  <c r="M93" i="10"/>
  <c r="D93" i="10"/>
  <c r="M92" i="10"/>
  <c r="D92" i="10"/>
  <c r="F91" i="10"/>
  <c r="G91" i="10"/>
  <c r="E91" i="10"/>
  <c r="H91" i="10"/>
  <c r="J91" i="10"/>
  <c r="M91" i="10"/>
  <c r="D91" i="10"/>
  <c r="F90" i="10"/>
  <c r="G90" i="10"/>
  <c r="E90" i="10"/>
  <c r="H90" i="10"/>
  <c r="J90" i="10"/>
  <c r="M90" i="10"/>
  <c r="D90" i="10"/>
  <c r="F89" i="10"/>
  <c r="G89" i="10"/>
  <c r="E89" i="10"/>
  <c r="H89" i="10"/>
  <c r="J89" i="10"/>
  <c r="M89" i="10"/>
  <c r="D89" i="10"/>
  <c r="F88" i="10"/>
  <c r="G88" i="10"/>
  <c r="E88" i="10"/>
  <c r="H88" i="10"/>
  <c r="J88" i="10"/>
  <c r="M88" i="10"/>
  <c r="D88" i="10"/>
  <c r="F87" i="10"/>
  <c r="G87" i="10"/>
  <c r="E87" i="10"/>
  <c r="H87" i="10"/>
  <c r="J87" i="10"/>
  <c r="M87" i="10"/>
  <c r="D87" i="10"/>
  <c r="F86" i="10"/>
  <c r="G86" i="10"/>
  <c r="E86" i="10"/>
  <c r="H86" i="10"/>
  <c r="J86" i="10"/>
  <c r="M86" i="10"/>
  <c r="D86" i="10"/>
  <c r="F85" i="10"/>
  <c r="G85" i="10"/>
  <c r="E85" i="10"/>
  <c r="H85" i="10"/>
  <c r="J85" i="10"/>
  <c r="M85" i="10"/>
  <c r="D85" i="10"/>
  <c r="F84" i="10"/>
  <c r="G84" i="10"/>
  <c r="E84" i="10"/>
  <c r="H84" i="10"/>
  <c r="J84" i="10"/>
  <c r="M84" i="10"/>
  <c r="D84" i="10"/>
  <c r="F83" i="10"/>
  <c r="G83" i="10"/>
  <c r="E83" i="10"/>
  <c r="H83" i="10"/>
  <c r="J83" i="10"/>
  <c r="M83" i="10"/>
  <c r="D83" i="10"/>
  <c r="F82" i="10"/>
  <c r="G82" i="10"/>
  <c r="E82" i="10"/>
  <c r="H82" i="10"/>
  <c r="J82" i="10"/>
  <c r="M82" i="10"/>
  <c r="D82" i="10"/>
  <c r="F81" i="10"/>
  <c r="G81" i="10"/>
  <c r="E81" i="10"/>
  <c r="H81" i="10"/>
  <c r="J81" i="10"/>
  <c r="M81" i="10"/>
  <c r="D81" i="10"/>
  <c r="F80" i="10"/>
  <c r="G80" i="10"/>
  <c r="E80" i="10"/>
  <c r="H80" i="10"/>
  <c r="J80" i="10"/>
  <c r="M80" i="10"/>
  <c r="D80" i="10"/>
  <c r="M79" i="10"/>
  <c r="D79" i="10"/>
  <c r="M78" i="10"/>
  <c r="D78" i="10"/>
  <c r="M77" i="10"/>
  <c r="D77" i="10"/>
  <c r="M76" i="10"/>
  <c r="D76" i="10"/>
  <c r="M75" i="10"/>
  <c r="D75" i="10"/>
  <c r="M74" i="10"/>
  <c r="D74" i="10"/>
  <c r="M73" i="10"/>
  <c r="D73" i="10"/>
  <c r="M72" i="10"/>
  <c r="D72" i="10"/>
  <c r="M71" i="10"/>
  <c r="D71" i="10"/>
  <c r="M70" i="10"/>
  <c r="D70" i="10"/>
  <c r="M69" i="10"/>
  <c r="D69" i="10"/>
  <c r="M68" i="10"/>
  <c r="D68" i="10"/>
  <c r="M67" i="10"/>
  <c r="D67" i="10"/>
  <c r="M66" i="10"/>
  <c r="D66" i="10"/>
  <c r="M65" i="10"/>
  <c r="D65" i="10"/>
  <c r="M64" i="10"/>
  <c r="D64" i="10"/>
  <c r="M63" i="10"/>
  <c r="D63" i="10"/>
  <c r="M62" i="10"/>
  <c r="D62" i="10"/>
  <c r="F61" i="10"/>
  <c r="G61" i="10"/>
  <c r="E61" i="10"/>
  <c r="H61" i="10"/>
  <c r="J61" i="10"/>
  <c r="M61" i="10"/>
  <c r="D61" i="10"/>
  <c r="F60" i="10"/>
  <c r="G60" i="10"/>
  <c r="E60" i="10"/>
  <c r="H60" i="10"/>
  <c r="J60" i="10"/>
  <c r="M60" i="10"/>
  <c r="D60" i="10"/>
  <c r="F59" i="10"/>
  <c r="G59" i="10"/>
  <c r="E59" i="10"/>
  <c r="H59" i="10"/>
  <c r="J59" i="10"/>
  <c r="M59" i="10"/>
  <c r="D59" i="10"/>
  <c r="F58" i="10"/>
  <c r="G58" i="10"/>
  <c r="E58" i="10"/>
  <c r="H58" i="10"/>
  <c r="J58" i="10"/>
  <c r="M58" i="10"/>
  <c r="D58" i="10"/>
  <c r="F57" i="10"/>
  <c r="G57" i="10"/>
  <c r="E57" i="10"/>
  <c r="H57" i="10"/>
  <c r="J57" i="10"/>
  <c r="M57" i="10"/>
  <c r="D57" i="10"/>
  <c r="F56" i="10"/>
  <c r="G56" i="10"/>
  <c r="E56" i="10"/>
  <c r="H56" i="10"/>
  <c r="J56" i="10"/>
  <c r="M56" i="10"/>
  <c r="D56" i="10"/>
  <c r="F55" i="10"/>
  <c r="G55" i="10"/>
  <c r="E55" i="10"/>
  <c r="H55" i="10"/>
  <c r="J55" i="10"/>
  <c r="M55" i="10"/>
  <c r="D55" i="10"/>
  <c r="F54" i="10"/>
  <c r="G54" i="10"/>
  <c r="E54" i="10"/>
  <c r="H54" i="10"/>
  <c r="J54" i="10"/>
  <c r="M54" i="10"/>
  <c r="D54" i="10"/>
  <c r="F53" i="10"/>
  <c r="G53" i="10"/>
  <c r="E53" i="10"/>
  <c r="H53" i="10"/>
  <c r="J53" i="10"/>
  <c r="M53" i="10"/>
  <c r="D53" i="10"/>
  <c r="F52" i="10"/>
  <c r="G52" i="10"/>
  <c r="E52" i="10"/>
  <c r="H52" i="10"/>
  <c r="J52" i="10"/>
  <c r="M52" i="10"/>
  <c r="D52" i="10"/>
  <c r="F51" i="10"/>
  <c r="G51" i="10"/>
  <c r="E51" i="10"/>
  <c r="H51" i="10"/>
  <c r="J51" i="10"/>
  <c r="M51" i="10"/>
  <c r="D51" i="10"/>
  <c r="F50" i="10"/>
  <c r="G50" i="10"/>
  <c r="E50" i="10"/>
  <c r="H50" i="10"/>
  <c r="J50" i="10"/>
  <c r="M50" i="10"/>
  <c r="D50" i="10"/>
  <c r="M49" i="10"/>
  <c r="D49" i="10"/>
  <c r="M48" i="10"/>
  <c r="D48" i="10"/>
  <c r="M47" i="10"/>
  <c r="D47" i="10"/>
  <c r="M46" i="10"/>
  <c r="D46" i="10"/>
  <c r="M45" i="10"/>
  <c r="D45" i="10"/>
  <c r="M44" i="10"/>
  <c r="D44" i="10"/>
  <c r="F43" i="10"/>
  <c r="G43" i="10"/>
  <c r="E43" i="10"/>
  <c r="H43" i="10"/>
  <c r="J43" i="10"/>
  <c r="M43" i="10"/>
  <c r="D43" i="10"/>
  <c r="F42" i="10"/>
  <c r="G42" i="10"/>
  <c r="E42" i="10"/>
  <c r="H42" i="10"/>
  <c r="J42" i="10"/>
  <c r="M42" i="10"/>
  <c r="D42" i="10"/>
  <c r="F41" i="10"/>
  <c r="G41" i="10"/>
  <c r="E41" i="10"/>
  <c r="H41" i="10"/>
  <c r="J41" i="10"/>
  <c r="M41" i="10"/>
  <c r="D41" i="10"/>
  <c r="F40" i="10"/>
  <c r="G40" i="10"/>
  <c r="E40" i="10"/>
  <c r="H40" i="10"/>
  <c r="J40" i="10"/>
  <c r="M40" i="10"/>
  <c r="D40" i="10"/>
  <c r="F39" i="10"/>
  <c r="G39" i="10"/>
  <c r="E39" i="10"/>
  <c r="H39" i="10"/>
  <c r="J39" i="10"/>
  <c r="M39" i="10"/>
  <c r="D39" i="10"/>
  <c r="F38" i="10"/>
  <c r="G38" i="10"/>
  <c r="E38" i="10"/>
  <c r="H38" i="10"/>
  <c r="J38" i="10"/>
  <c r="M38" i="10"/>
  <c r="D38" i="10"/>
  <c r="F37" i="10"/>
  <c r="G37" i="10"/>
  <c r="E37" i="10"/>
  <c r="H37" i="10"/>
  <c r="J37" i="10"/>
  <c r="M37" i="10"/>
  <c r="D37" i="10"/>
  <c r="F36" i="10"/>
  <c r="G36" i="10"/>
  <c r="E36" i="10"/>
  <c r="H36" i="10"/>
  <c r="J36" i="10"/>
  <c r="M36" i="10"/>
  <c r="D36" i="10"/>
  <c r="F35" i="10"/>
  <c r="G35" i="10"/>
  <c r="E35" i="10"/>
  <c r="H35" i="10"/>
  <c r="J35" i="10"/>
  <c r="M35" i="10"/>
  <c r="D35" i="10"/>
  <c r="F34" i="10"/>
  <c r="G34" i="10"/>
  <c r="E34" i="10"/>
  <c r="H34" i="10"/>
  <c r="J34" i="10"/>
  <c r="M34" i="10"/>
  <c r="D34" i="10"/>
  <c r="F33" i="10"/>
  <c r="G33" i="10"/>
  <c r="E33" i="10"/>
  <c r="H33" i="10"/>
  <c r="J33" i="10"/>
  <c r="M33" i="10"/>
  <c r="D33" i="10"/>
  <c r="F32" i="10"/>
  <c r="G32" i="10"/>
  <c r="E32" i="10"/>
  <c r="H32" i="10"/>
  <c r="J32" i="10"/>
  <c r="M32" i="10"/>
  <c r="D32" i="10"/>
  <c r="M31" i="10"/>
  <c r="D31" i="10"/>
  <c r="M30" i="10"/>
  <c r="D30" i="10"/>
  <c r="M29" i="10"/>
  <c r="D29" i="10"/>
  <c r="M28" i="10"/>
  <c r="D28" i="10"/>
  <c r="M27" i="10"/>
  <c r="D27" i="10"/>
  <c r="M26" i="10"/>
  <c r="D26" i="10"/>
  <c r="F25" i="10"/>
  <c r="G25" i="10"/>
  <c r="E25" i="10"/>
  <c r="H25" i="10"/>
  <c r="J25" i="10"/>
  <c r="M25" i="10"/>
  <c r="D25" i="10"/>
  <c r="F24" i="10"/>
  <c r="G24" i="10"/>
  <c r="E24" i="10"/>
  <c r="H24" i="10"/>
  <c r="J24" i="10"/>
  <c r="M24" i="10"/>
  <c r="D24" i="10"/>
  <c r="F23" i="10"/>
  <c r="G23" i="10"/>
  <c r="E23" i="10"/>
  <c r="H23" i="10"/>
  <c r="J23" i="10"/>
  <c r="M23" i="10"/>
  <c r="D23" i="10"/>
  <c r="F22" i="10"/>
  <c r="G22" i="10"/>
  <c r="E22" i="10"/>
  <c r="H22" i="10"/>
  <c r="J22" i="10"/>
  <c r="M22" i="10"/>
  <c r="D22" i="10"/>
  <c r="F21" i="10"/>
  <c r="G21" i="10"/>
  <c r="E21" i="10"/>
  <c r="H21" i="10"/>
  <c r="J21" i="10"/>
  <c r="M21" i="10"/>
  <c r="D21" i="10"/>
  <c r="F20" i="10"/>
  <c r="G20" i="10"/>
  <c r="E20" i="10"/>
  <c r="H20" i="10"/>
  <c r="J20" i="10"/>
  <c r="M20" i="10"/>
  <c r="D20" i="10"/>
  <c r="F19" i="10"/>
  <c r="G19" i="10"/>
  <c r="E19" i="10"/>
  <c r="H19" i="10"/>
  <c r="J19" i="10"/>
  <c r="M19" i="10"/>
  <c r="D19" i="10"/>
  <c r="F18" i="10"/>
  <c r="G18" i="10"/>
  <c r="E18" i="10"/>
  <c r="H18" i="10"/>
  <c r="J18" i="10"/>
  <c r="M18" i="10"/>
  <c r="D18" i="10"/>
  <c r="F17" i="10"/>
  <c r="G17" i="10"/>
  <c r="E17" i="10"/>
  <c r="H17" i="10"/>
  <c r="J17" i="10"/>
  <c r="M17" i="10"/>
  <c r="D17" i="10"/>
  <c r="F16" i="10"/>
  <c r="G16" i="10"/>
  <c r="E16" i="10"/>
  <c r="H16" i="10"/>
  <c r="J16" i="10"/>
  <c r="M16" i="10"/>
  <c r="D16" i="10"/>
  <c r="F15" i="10"/>
  <c r="G15" i="10"/>
  <c r="E15" i="10"/>
  <c r="H15" i="10"/>
  <c r="J15" i="10"/>
  <c r="M15" i="10"/>
  <c r="D15" i="10"/>
  <c r="F14" i="10"/>
  <c r="G14" i="10"/>
  <c r="E14" i="10"/>
  <c r="H14" i="10"/>
  <c r="J14" i="10"/>
  <c r="M14" i="10"/>
  <c r="D14" i="10"/>
  <c r="M13" i="10"/>
  <c r="D13" i="10"/>
  <c r="M12" i="10"/>
  <c r="D12" i="10"/>
  <c r="M11" i="10"/>
  <c r="D11" i="10"/>
  <c r="M10" i="10"/>
  <c r="D10" i="10"/>
  <c r="M9" i="10"/>
  <c r="D9" i="10"/>
  <c r="M8" i="10"/>
  <c r="D8" i="10"/>
  <c r="F7" i="10"/>
  <c r="G7" i="10"/>
  <c r="E7" i="10"/>
  <c r="H7" i="10"/>
  <c r="J7" i="10"/>
  <c r="M7" i="10"/>
  <c r="D7" i="10"/>
  <c r="F6" i="10"/>
  <c r="G6" i="10"/>
  <c r="E6" i="10"/>
  <c r="H6" i="10"/>
  <c r="J6" i="10"/>
  <c r="M6" i="10"/>
  <c r="D6" i="10"/>
  <c r="F5" i="10"/>
  <c r="G5" i="10"/>
  <c r="E5" i="10"/>
  <c r="H5" i="10"/>
  <c r="J5" i="10"/>
  <c r="M5" i="10"/>
  <c r="D5" i="10"/>
  <c r="F4" i="10"/>
  <c r="G4" i="10"/>
  <c r="E4" i="10"/>
  <c r="H4" i="10"/>
  <c r="J4" i="10"/>
  <c r="M4" i="10"/>
  <c r="D4" i="10"/>
  <c r="F3" i="10"/>
  <c r="G3" i="10"/>
  <c r="E3" i="10"/>
  <c r="H3" i="10"/>
  <c r="J3" i="10"/>
  <c r="M3" i="10"/>
  <c r="D3" i="10"/>
  <c r="F2" i="10"/>
  <c r="G2" i="10"/>
  <c r="E2" i="10"/>
  <c r="H2" i="10"/>
  <c r="J2" i="10"/>
  <c r="M2" i="10"/>
  <c r="D2" i="10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E2" i="7"/>
  <c r="D2" i="7"/>
  <c r="C2" i="7"/>
  <c r="D4" i="29"/>
  <c r="E4" i="29"/>
  <c r="D5" i="29"/>
  <c r="E5" i="29"/>
  <c r="D6" i="29"/>
  <c r="E6" i="29"/>
  <c r="D7" i="29"/>
  <c r="E7" i="29"/>
  <c r="D8" i="29"/>
  <c r="E8" i="29"/>
  <c r="D9" i="29"/>
  <c r="E9" i="29"/>
  <c r="D10" i="29"/>
  <c r="E10" i="29"/>
  <c r="D11" i="29"/>
  <c r="E11" i="29"/>
  <c r="D12" i="29"/>
  <c r="E12" i="29"/>
  <c r="D13" i="29"/>
  <c r="E13" i="29"/>
  <c r="D14" i="29"/>
  <c r="E14" i="29"/>
  <c r="D15" i="29"/>
  <c r="E15" i="29"/>
  <c r="D16" i="29"/>
  <c r="E16" i="29"/>
  <c r="D17" i="29"/>
  <c r="E17" i="29"/>
  <c r="D18" i="29"/>
  <c r="E18" i="29"/>
  <c r="D19" i="29"/>
  <c r="E19" i="29"/>
  <c r="D20" i="29"/>
  <c r="E20" i="29"/>
  <c r="D21" i="29"/>
  <c r="E21" i="29"/>
  <c r="D22" i="29"/>
  <c r="E22" i="29"/>
  <c r="D23" i="29"/>
  <c r="E23" i="29"/>
  <c r="D24" i="29"/>
  <c r="E24" i="29"/>
  <c r="D25" i="29"/>
  <c r="E25" i="29"/>
  <c r="D26" i="29"/>
  <c r="E26" i="29"/>
  <c r="D27" i="29"/>
  <c r="E27" i="29"/>
  <c r="D28" i="29"/>
  <c r="E28" i="29"/>
  <c r="D29" i="29"/>
  <c r="E29" i="29"/>
  <c r="D30" i="29"/>
  <c r="E30" i="29"/>
  <c r="D31" i="29"/>
  <c r="E31" i="29"/>
  <c r="D32" i="29"/>
  <c r="E32" i="29"/>
  <c r="D33" i="29"/>
  <c r="E33" i="29"/>
  <c r="D34" i="29"/>
  <c r="E34" i="29"/>
  <c r="D35" i="29"/>
  <c r="E35" i="29"/>
  <c r="D36" i="29"/>
  <c r="E36" i="29"/>
  <c r="D37" i="29"/>
  <c r="E37" i="29"/>
  <c r="D38" i="29"/>
  <c r="E38" i="29"/>
  <c r="D39" i="29"/>
  <c r="E39" i="29"/>
  <c r="D40" i="29"/>
  <c r="E40" i="29"/>
  <c r="D41" i="29"/>
  <c r="E41" i="29"/>
  <c r="D42" i="29"/>
  <c r="E42" i="29"/>
  <c r="D43" i="29"/>
  <c r="E43" i="29"/>
  <c r="D44" i="29"/>
  <c r="E44" i="29"/>
  <c r="D45" i="29"/>
  <c r="E45" i="29"/>
  <c r="D46" i="29"/>
  <c r="E46" i="29"/>
  <c r="D47" i="29"/>
  <c r="E47" i="29"/>
  <c r="D48" i="29"/>
  <c r="E48" i="29"/>
  <c r="D49" i="29"/>
  <c r="E49" i="29"/>
  <c r="D50" i="29"/>
  <c r="E50" i="29"/>
  <c r="D51" i="29"/>
  <c r="E51" i="29"/>
  <c r="D52" i="29"/>
  <c r="E52" i="29"/>
  <c r="D53" i="29"/>
  <c r="E53" i="29"/>
  <c r="D54" i="29"/>
  <c r="E54" i="29"/>
  <c r="D55" i="29"/>
  <c r="E55" i="29"/>
  <c r="D56" i="29"/>
  <c r="E56" i="29"/>
  <c r="D57" i="29"/>
  <c r="E57" i="29"/>
  <c r="D58" i="29"/>
  <c r="E58" i="29"/>
  <c r="D59" i="29"/>
  <c r="E59" i="29"/>
  <c r="D60" i="29"/>
  <c r="E60" i="29"/>
  <c r="D61" i="29"/>
  <c r="E61" i="29"/>
  <c r="D62" i="29"/>
  <c r="E62" i="29"/>
  <c r="D63" i="29"/>
  <c r="E63" i="29"/>
  <c r="D64" i="29"/>
  <c r="E64" i="29"/>
  <c r="D65" i="29"/>
  <c r="E65" i="29"/>
  <c r="D66" i="29"/>
  <c r="E66" i="29"/>
  <c r="D67" i="29"/>
  <c r="E67" i="29"/>
  <c r="D68" i="29"/>
  <c r="E68" i="29"/>
  <c r="D69" i="29"/>
  <c r="E69" i="29"/>
  <c r="D70" i="29"/>
  <c r="E70" i="29"/>
  <c r="D71" i="29"/>
  <c r="E71" i="29"/>
  <c r="D72" i="29"/>
  <c r="E72" i="29"/>
  <c r="D73" i="29"/>
  <c r="E73" i="29"/>
  <c r="D74" i="29"/>
  <c r="E74" i="29"/>
  <c r="D75" i="29"/>
  <c r="E75" i="29"/>
  <c r="D76" i="29"/>
  <c r="E76" i="29"/>
  <c r="D77" i="29"/>
  <c r="E77" i="29"/>
  <c r="D78" i="29"/>
  <c r="E78" i="29"/>
  <c r="D79" i="29"/>
  <c r="E79" i="29"/>
  <c r="D80" i="29"/>
  <c r="E80" i="29"/>
  <c r="D81" i="29"/>
  <c r="E81" i="29"/>
  <c r="E3" i="29"/>
  <c r="D3" i="29"/>
  <c r="C4" i="29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3" i="29"/>
</calcChain>
</file>

<file path=xl/sharedStrings.xml><?xml version="1.0" encoding="utf-8"?>
<sst xmlns="http://schemas.openxmlformats.org/spreadsheetml/2006/main" count="2397" uniqueCount="426">
  <si>
    <t>LBSL</t>
  </si>
  <si>
    <t>D3D1</t>
  </si>
  <si>
    <t>D3D3</t>
  </si>
  <si>
    <t>D3D2</t>
  </si>
  <si>
    <t>ID</t>
  </si>
  <si>
    <t xml:space="preserve">Plot </t>
  </si>
  <si>
    <t>Subplot</t>
  </si>
  <si>
    <t>Collar</t>
  </si>
  <si>
    <t>A1</t>
  </si>
  <si>
    <t>A1A</t>
  </si>
  <si>
    <t>A1A1</t>
  </si>
  <si>
    <t>A1A2</t>
  </si>
  <si>
    <t>A1A3</t>
  </si>
  <si>
    <t>A1B</t>
  </si>
  <si>
    <t>A1B1</t>
  </si>
  <si>
    <t>A1B2</t>
  </si>
  <si>
    <t>A1B3</t>
  </si>
  <si>
    <t>A1C</t>
  </si>
  <si>
    <t>A1C1</t>
  </si>
  <si>
    <t>A1C2</t>
  </si>
  <si>
    <t>A1C3</t>
  </si>
  <si>
    <t>A1D</t>
  </si>
  <si>
    <t>A1D1</t>
  </si>
  <si>
    <t>A1D2</t>
  </si>
  <si>
    <t>A1D3</t>
  </si>
  <si>
    <t>A2</t>
  </si>
  <si>
    <t>A2A</t>
  </si>
  <si>
    <t>A2A1</t>
  </si>
  <si>
    <t>A2A2</t>
  </si>
  <si>
    <t>A2A3</t>
  </si>
  <si>
    <t>A2B</t>
  </si>
  <si>
    <t>A2B1</t>
  </si>
  <si>
    <t>A2B2</t>
  </si>
  <si>
    <t>A2B3</t>
  </si>
  <si>
    <t>A2C</t>
  </si>
  <si>
    <t>A2C1</t>
  </si>
  <si>
    <t>A2C2</t>
  </si>
  <si>
    <t>A2C3</t>
  </si>
  <si>
    <t>A2D</t>
  </si>
  <si>
    <t>A2D1</t>
  </si>
  <si>
    <t>A2D2</t>
  </si>
  <si>
    <t>A2D3</t>
  </si>
  <si>
    <t>A3</t>
  </si>
  <si>
    <t>A3A</t>
  </si>
  <si>
    <t>A3A1</t>
  </si>
  <si>
    <t>A3A2</t>
  </si>
  <si>
    <t>A3A3</t>
  </si>
  <si>
    <t>A3B</t>
  </si>
  <si>
    <t>A3B1</t>
  </si>
  <si>
    <t>A3B2</t>
  </si>
  <si>
    <t>A3B3</t>
  </si>
  <si>
    <t>A3C</t>
  </si>
  <si>
    <t>A3C1</t>
  </si>
  <si>
    <t>A3C2</t>
  </si>
  <si>
    <t>A3C3</t>
  </si>
  <si>
    <t>A3D</t>
  </si>
  <si>
    <t>A3D1</t>
  </si>
  <si>
    <t>A3D2</t>
  </si>
  <si>
    <t>A3D3</t>
  </si>
  <si>
    <t>B1</t>
  </si>
  <si>
    <t>B1A</t>
  </si>
  <si>
    <t>B1A1</t>
  </si>
  <si>
    <t>B1A2</t>
  </si>
  <si>
    <t>B1A3</t>
  </si>
  <si>
    <t>B1B</t>
  </si>
  <si>
    <t>B1B1</t>
  </si>
  <si>
    <t>B1B2</t>
  </si>
  <si>
    <t>B1B3</t>
  </si>
  <si>
    <t>B1C</t>
  </si>
  <si>
    <t>B1C1</t>
  </si>
  <si>
    <t>B1C2</t>
  </si>
  <si>
    <t>B1C3</t>
  </si>
  <si>
    <t>B1D</t>
  </si>
  <si>
    <t>B1D1</t>
  </si>
  <si>
    <t>B1D2</t>
  </si>
  <si>
    <t>B1D3</t>
  </si>
  <si>
    <t>B2</t>
  </si>
  <si>
    <t>B2A</t>
  </si>
  <si>
    <t>B2A1</t>
  </si>
  <si>
    <t>B2A2</t>
  </si>
  <si>
    <t>B2A3</t>
  </si>
  <si>
    <t>B2B</t>
  </si>
  <si>
    <t>B2B1</t>
  </si>
  <si>
    <t>B2B2</t>
  </si>
  <si>
    <t>B2B3</t>
  </si>
  <si>
    <t>B2C</t>
  </si>
  <si>
    <t>B2C1</t>
  </si>
  <si>
    <t>B2C2</t>
  </si>
  <si>
    <t>B2C3</t>
  </si>
  <si>
    <t>B2D</t>
  </si>
  <si>
    <t>B2D1</t>
  </si>
  <si>
    <t>B2D2</t>
  </si>
  <si>
    <t>B2D3</t>
  </si>
  <si>
    <t>B3</t>
  </si>
  <si>
    <t>B3A</t>
  </si>
  <si>
    <t>B3A1</t>
  </si>
  <si>
    <t>B3A2</t>
  </si>
  <si>
    <t>B3A3</t>
  </si>
  <si>
    <t>B3B</t>
  </si>
  <si>
    <t>B3B1</t>
  </si>
  <si>
    <t>B3B2</t>
  </si>
  <si>
    <t>B3B3</t>
  </si>
  <si>
    <t>B3C</t>
  </si>
  <si>
    <t>B3C1</t>
  </si>
  <si>
    <t>B3C2</t>
  </si>
  <si>
    <t>B3C3</t>
  </si>
  <si>
    <t>B3D</t>
  </si>
  <si>
    <t>B3D1</t>
  </si>
  <si>
    <t>B3D2</t>
  </si>
  <si>
    <t>B3D3</t>
  </si>
  <si>
    <t>C1</t>
  </si>
  <si>
    <t>C1A</t>
  </si>
  <si>
    <t>C1A1</t>
  </si>
  <si>
    <t>C1A2</t>
  </si>
  <si>
    <t>C1A3</t>
  </si>
  <si>
    <t>C1B</t>
  </si>
  <si>
    <t>C1B1</t>
  </si>
  <si>
    <t>C1B2</t>
  </si>
  <si>
    <t>C1B3</t>
  </si>
  <si>
    <t>C1C</t>
  </si>
  <si>
    <t>C1C1</t>
  </si>
  <si>
    <t>C1C2</t>
  </si>
  <si>
    <t>C1C3</t>
  </si>
  <si>
    <t>C1D</t>
  </si>
  <si>
    <t>C1D1</t>
  </si>
  <si>
    <t>C1D2</t>
  </si>
  <si>
    <t>C1D3</t>
  </si>
  <si>
    <t>C2</t>
  </si>
  <si>
    <t>C2A</t>
  </si>
  <si>
    <t>C2A1</t>
  </si>
  <si>
    <t>C2A2</t>
  </si>
  <si>
    <t>C2A3</t>
  </si>
  <si>
    <t>C2B</t>
  </si>
  <si>
    <t>C2B1</t>
  </si>
  <si>
    <t>C2B2</t>
  </si>
  <si>
    <t>C2B3</t>
  </si>
  <si>
    <t>C2C</t>
  </si>
  <si>
    <t>C2C1</t>
  </si>
  <si>
    <t>C2C2</t>
  </si>
  <si>
    <t>C2C3</t>
  </si>
  <si>
    <t>C2D</t>
  </si>
  <si>
    <t>C2D1</t>
  </si>
  <si>
    <t>C2D2</t>
  </si>
  <si>
    <t>C2D3</t>
  </si>
  <si>
    <t>C3</t>
  </si>
  <si>
    <t>C3A</t>
  </si>
  <si>
    <t>C3A1</t>
  </si>
  <si>
    <t>C3A2</t>
  </si>
  <si>
    <t>C3A3</t>
  </si>
  <si>
    <t>C3B</t>
  </si>
  <si>
    <t>C3B1</t>
  </si>
  <si>
    <t>C3B2</t>
  </si>
  <si>
    <t>C3B3</t>
  </si>
  <si>
    <t>C3C</t>
  </si>
  <si>
    <t>C3C1</t>
  </si>
  <si>
    <t>C3C2</t>
  </si>
  <si>
    <t>C3C3</t>
  </si>
  <si>
    <t>C3D</t>
  </si>
  <si>
    <t>C3D1</t>
  </si>
  <si>
    <t>C3D2</t>
  </si>
  <si>
    <t>C3D3</t>
  </si>
  <si>
    <t>D1</t>
  </si>
  <si>
    <t>D1A</t>
  </si>
  <si>
    <t>D1A1</t>
  </si>
  <si>
    <t>D1A2</t>
  </si>
  <si>
    <t>D1A3</t>
  </si>
  <si>
    <t>D1B</t>
  </si>
  <si>
    <t>D1B1</t>
  </si>
  <si>
    <t>D1B2</t>
  </si>
  <si>
    <t>D1B3</t>
  </si>
  <si>
    <t>D1C</t>
  </si>
  <si>
    <t>D1C1</t>
  </si>
  <si>
    <t>D1C2</t>
  </si>
  <si>
    <t>D1C3</t>
  </si>
  <si>
    <t>D1D</t>
  </si>
  <si>
    <t>D1D1</t>
  </si>
  <si>
    <t>D1D2</t>
  </si>
  <si>
    <t>D1D3</t>
  </si>
  <si>
    <t>D2</t>
  </si>
  <si>
    <t>D2A</t>
  </si>
  <si>
    <t>D2A1</t>
  </si>
  <si>
    <t>D2A2</t>
  </si>
  <si>
    <t>D2A3</t>
  </si>
  <si>
    <t>D2B</t>
  </si>
  <si>
    <t>D2B1</t>
  </si>
  <si>
    <t>D2B2</t>
  </si>
  <si>
    <t>D2B3</t>
  </si>
  <si>
    <t>D2C</t>
  </si>
  <si>
    <t>D2C1</t>
  </si>
  <si>
    <t>D2C2</t>
  </si>
  <si>
    <t>D2C3</t>
  </si>
  <si>
    <t>D2D</t>
  </si>
  <si>
    <t>D2D1</t>
  </si>
  <si>
    <t>D2D2</t>
  </si>
  <si>
    <t>D2D3</t>
  </si>
  <si>
    <t>D3</t>
  </si>
  <si>
    <t>D3A</t>
  </si>
  <si>
    <t>D3A1</t>
  </si>
  <si>
    <t>D3A2</t>
  </si>
  <si>
    <t>D3A3</t>
  </si>
  <si>
    <t>D3B</t>
  </si>
  <si>
    <t>D3B1</t>
  </si>
  <si>
    <t>D3B2</t>
  </si>
  <si>
    <t>D3B3</t>
  </si>
  <si>
    <t>D3C</t>
  </si>
  <si>
    <t>D3C1</t>
  </si>
  <si>
    <t>D3C2</t>
  </si>
  <si>
    <t>D3C3</t>
  </si>
  <si>
    <t>D3D</t>
  </si>
  <si>
    <t>6N</t>
  </si>
  <si>
    <t>6N1</t>
  </si>
  <si>
    <t>6N2</t>
  </si>
  <si>
    <t>6N3</t>
  </si>
  <si>
    <t>6N4</t>
  </si>
  <si>
    <t>6N5</t>
  </si>
  <si>
    <t>6N6</t>
  </si>
  <si>
    <t>7N</t>
  </si>
  <si>
    <t>7N1</t>
  </si>
  <si>
    <t>7N2</t>
  </si>
  <si>
    <t>7N3</t>
  </si>
  <si>
    <t>7N4</t>
  </si>
  <si>
    <t>7N5</t>
  </si>
  <si>
    <t>7N6</t>
  </si>
  <si>
    <t>10T</t>
  </si>
  <si>
    <t>10T1</t>
  </si>
  <si>
    <t>10T2</t>
  </si>
  <si>
    <t>10T3</t>
  </si>
  <si>
    <t>10T4</t>
  </si>
  <si>
    <t>10T5</t>
  </si>
  <si>
    <t>10T6</t>
  </si>
  <si>
    <t>5D</t>
  </si>
  <si>
    <t>5D1</t>
  </si>
  <si>
    <t>5D2</t>
  </si>
  <si>
    <t>5D3</t>
  </si>
  <si>
    <t>5D4</t>
  </si>
  <si>
    <t>5D5</t>
  </si>
  <si>
    <t>5D6</t>
  </si>
  <si>
    <t>9D</t>
  </si>
  <si>
    <t>9D1</t>
  </si>
  <si>
    <t>9D2</t>
  </si>
  <si>
    <t>9D3</t>
  </si>
  <si>
    <t>9D4</t>
  </si>
  <si>
    <t>9D5</t>
  </si>
  <si>
    <t>9D6</t>
  </si>
  <si>
    <t>38Q</t>
  </si>
  <si>
    <t>38Q1</t>
  </si>
  <si>
    <t>38Q2</t>
  </si>
  <si>
    <t>38Q3</t>
  </si>
  <si>
    <t>38Q4</t>
  </si>
  <si>
    <t>38Q5</t>
  </si>
  <si>
    <t>38Q6</t>
  </si>
  <si>
    <t>34K</t>
  </si>
  <si>
    <t>34K1</t>
  </si>
  <si>
    <t>34K2</t>
  </si>
  <si>
    <t>34K3</t>
  </si>
  <si>
    <t>34K4</t>
  </si>
  <si>
    <t>34K5</t>
  </si>
  <si>
    <t>34K6</t>
  </si>
  <si>
    <t>32P</t>
  </si>
  <si>
    <t>32P1</t>
  </si>
  <si>
    <t>32P2</t>
  </si>
  <si>
    <t>32P3</t>
  </si>
  <si>
    <t>32P4</t>
  </si>
  <si>
    <t>32P5</t>
  </si>
  <si>
    <t>32P6</t>
  </si>
  <si>
    <t>30Y</t>
  </si>
  <si>
    <t>30Y1</t>
  </si>
  <si>
    <t>30Y2</t>
  </si>
  <si>
    <t>30Y3</t>
  </si>
  <si>
    <t>30Y4</t>
  </si>
  <si>
    <t>30Y5</t>
  </si>
  <si>
    <t>30Y6</t>
  </si>
  <si>
    <t>30AF</t>
  </si>
  <si>
    <t>30AF1</t>
  </si>
  <si>
    <t>30AF2</t>
  </si>
  <si>
    <t>30AF3</t>
  </si>
  <si>
    <t>30AF4</t>
  </si>
  <si>
    <t>30AF5</t>
  </si>
  <si>
    <t>30AF6</t>
  </si>
  <si>
    <t>32AF</t>
  </si>
  <si>
    <t>32AF1</t>
  </si>
  <si>
    <t>32AF2</t>
  </si>
  <si>
    <t>32AF3</t>
  </si>
  <si>
    <t>32AF4</t>
  </si>
  <si>
    <t>32AF5</t>
  </si>
  <si>
    <t>32AF6</t>
  </si>
  <si>
    <t>14Z</t>
  </si>
  <si>
    <t>14Z1</t>
  </si>
  <si>
    <t>14Z2</t>
  </si>
  <si>
    <t>14Z3</t>
  </si>
  <si>
    <t>14Z4</t>
  </si>
  <si>
    <t>14Z5</t>
  </si>
  <si>
    <t>14Z6</t>
  </si>
  <si>
    <t xml:space="preserve">Subplot </t>
  </si>
  <si>
    <t>Plot</t>
  </si>
  <si>
    <t>Measured Chamber Vol (ml)</t>
  </si>
  <si>
    <t>Calculated Flux</t>
  </si>
  <si>
    <t>Plot/Collar #</t>
  </si>
  <si>
    <t>Vol of system</t>
  </si>
  <si>
    <t>New Vol (ml)</t>
  </si>
  <si>
    <t>Total System Volume (3cm ht)</t>
  </si>
  <si>
    <t>Difference</t>
  </si>
  <si>
    <t>Final AveDepth(ave of may&amp;july)</t>
  </si>
  <si>
    <t>10T     =</t>
  </si>
  <si>
    <t>100+collar #</t>
  </si>
  <si>
    <t>14Z     =</t>
  </si>
  <si>
    <t>30AF  =</t>
  </si>
  <si>
    <t>30Y    =</t>
  </si>
  <si>
    <t>32AF  =</t>
  </si>
  <si>
    <t>32P    =</t>
  </si>
  <si>
    <t>34K    =</t>
  </si>
  <si>
    <t>5D      =</t>
  </si>
  <si>
    <t>6N      =</t>
  </si>
  <si>
    <t>7N      =</t>
  </si>
  <si>
    <t>9D      =</t>
  </si>
  <si>
    <r>
      <t>Area (in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</si>
  <si>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Area (cm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</si>
  <si>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(cm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</si>
  <si>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TOA5</t>
  </si>
  <si>
    <t>CR3000</t>
  </si>
  <si>
    <t>CR3000.Std.21</t>
  </si>
  <si>
    <t>CPU:Soil-Res_new.cr3</t>
  </si>
  <si>
    <t>Table500</t>
  </si>
  <si>
    <t>Table100</t>
  </si>
  <si>
    <t>TIMESTAMP</t>
  </si>
  <si>
    <t>Plot_ID</t>
  </si>
  <si>
    <t>Soil_Temp</t>
  </si>
  <si>
    <t>Slope</t>
  </si>
  <si>
    <t>r2</t>
  </si>
  <si>
    <t>Flux</t>
  </si>
  <si>
    <t>MinML1_Avg</t>
  </si>
  <si>
    <t>OrgML1_Avg</t>
  </si>
  <si>
    <t>MinML1_Std</t>
  </si>
  <si>
    <t>OrgML1_Std</t>
  </si>
  <si>
    <t>Amb_CO2</t>
  </si>
  <si>
    <t>MinLagTim</t>
  </si>
  <si>
    <t>MinSamTim</t>
  </si>
  <si>
    <t>Air_Temp</t>
  </si>
  <si>
    <t>Batt_V</t>
  </si>
  <si>
    <t>Volume_ml</t>
  </si>
  <si>
    <t>Press_mb</t>
  </si>
  <si>
    <t>Area_m2</t>
  </si>
  <si>
    <t>bad measure - entire plot - instrument not warmed up</t>
  </si>
  <si>
    <t>NAN</t>
  </si>
  <si>
    <t>May Average Depth (cm)</t>
  </si>
  <si>
    <t>July Average Depth (cm)</t>
  </si>
  <si>
    <t>Difference in AveDepth(may-july)</t>
  </si>
  <si>
    <t>RECORD</t>
  </si>
  <si>
    <t>TS</t>
  </si>
  <si>
    <t>RN</t>
  </si>
  <si>
    <t>Smp</t>
  </si>
  <si>
    <t>Avg</t>
  </si>
  <si>
    <t>Std</t>
  </si>
  <si>
    <t>Depth (cm)</t>
  </si>
  <si>
    <t>Snow Pit descriptions</t>
  </si>
  <si>
    <t>Time:</t>
  </si>
  <si>
    <t>Pit #</t>
  </si>
  <si>
    <t>Total Depth (cm)</t>
  </si>
  <si>
    <t>Layers</t>
  </si>
  <si>
    <t>Description</t>
  </si>
  <si>
    <t>Top</t>
  </si>
  <si>
    <t>Layer Depth (cm)</t>
  </si>
  <si>
    <t>Density</t>
  </si>
  <si>
    <t>✓</t>
  </si>
  <si>
    <t>ice layer</t>
  </si>
  <si>
    <t>none taken</t>
  </si>
  <si>
    <t>Ground</t>
  </si>
  <si>
    <t>Sample size is 250 cc</t>
  </si>
  <si>
    <t>SWE(g)</t>
  </si>
  <si>
    <t>none taken - unconsolidated ice layer</t>
  </si>
  <si>
    <t>Comments</t>
  </si>
  <si>
    <t>Under some trees</t>
  </si>
  <si>
    <t>Sampled Density (ICE) - most likely not accurate</t>
  </si>
  <si>
    <t>Layer Thinkness (cm)</t>
  </si>
  <si>
    <t>Similar Depth to Manifold</t>
  </si>
  <si>
    <t>unconsolidated ice layer</t>
  </si>
  <si>
    <t>unconsolidated ice layer - hard to sample</t>
  </si>
  <si>
    <t>hole in bag no sample!!</t>
  </si>
  <si>
    <t>τ</t>
  </si>
  <si>
    <t>conc</t>
  </si>
  <si>
    <t>porosity</t>
  </si>
  <si>
    <t>Site</t>
  </si>
  <si>
    <t>Manifold</t>
  </si>
  <si>
    <t>Depth</t>
  </si>
  <si>
    <t>avg depth</t>
  </si>
  <si>
    <t>0-10</t>
  </si>
  <si>
    <t>10-20</t>
  </si>
  <si>
    <t>20-35</t>
  </si>
  <si>
    <t>D1b</t>
  </si>
  <si>
    <t>tortuosity</t>
  </si>
  <si>
    <t xml:space="preserve">above soil </t>
  </si>
  <si>
    <t>Ф</t>
  </si>
  <si>
    <t>snow density</t>
  </si>
  <si>
    <t>ice density</t>
  </si>
  <si>
    <r>
      <t>ρ</t>
    </r>
    <r>
      <rPr>
        <vertAlign val="subscript"/>
        <sz val="14"/>
        <rFont val="Times New Roman"/>
        <family val="1"/>
      </rPr>
      <t>snow</t>
    </r>
  </si>
  <si>
    <r>
      <t>ρ</t>
    </r>
    <r>
      <rPr>
        <vertAlign val="subscript"/>
        <sz val="14"/>
        <rFont val="Times New Roman"/>
        <family val="1"/>
      </rPr>
      <t>ice</t>
    </r>
  </si>
  <si>
    <t>Pressure (hPa)</t>
  </si>
  <si>
    <t>Snow Temp (K)</t>
  </si>
  <si>
    <t>ambient</t>
  </si>
  <si>
    <t>99200</t>
  </si>
  <si>
    <t>soil CO2</t>
  </si>
  <si>
    <t>20-30</t>
  </si>
  <si>
    <t>30-41</t>
  </si>
  <si>
    <t>C2b</t>
  </si>
  <si>
    <t>30-36.5</t>
  </si>
  <si>
    <t>30-33</t>
  </si>
  <si>
    <t>AMB_CO2</t>
  </si>
  <si>
    <t>melting top layer</t>
  </si>
  <si>
    <t>SWE(g)+ Bag wt</t>
  </si>
  <si>
    <t>Bag wt (2 bags) = 17.7(g)</t>
  </si>
  <si>
    <t>Wind Speed (m/s)</t>
  </si>
  <si>
    <t>Soil Temp (F)</t>
  </si>
  <si>
    <t>Soil Temp C</t>
  </si>
  <si>
    <t>Snow Temp C</t>
  </si>
  <si>
    <t>Values jumping around - Depth labels may be wrong?</t>
  </si>
  <si>
    <t>FCO2</t>
  </si>
  <si>
    <t>DCO2 (m2/sec)</t>
  </si>
  <si>
    <t>CO2 conc depth</t>
  </si>
  <si>
    <t>CO2 conc</t>
  </si>
  <si>
    <t>A1b</t>
  </si>
  <si>
    <t>30-34</t>
  </si>
  <si>
    <t>20-28</t>
  </si>
  <si>
    <t>20-29</t>
  </si>
  <si>
    <t>20-22</t>
  </si>
  <si>
    <t>20-31</t>
  </si>
  <si>
    <t>30-32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</si>
</sst>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6" formatCode="h:mm;@"/>
    <numFmt numFmtId="167" formatCode="h:mm:ss;@"/>
    <numFmt numFmtId="173" formatCode="0.0000"/>
    <numFmt numFmtId="175" formatCode="0.0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Arial"/>
    </font>
    <font>
      <sz val="10"/>
      <color indexed="10"/>
      <name val="Arial"/>
    </font>
    <font>
      <b/>
      <vertAlign val="superscript"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</font>
    <font>
      <sz val="10"/>
      <color indexed="10"/>
      <name val="Arial"/>
    </font>
    <font>
      <sz val="10"/>
      <name val="Times New Roman"/>
      <family val="1"/>
    </font>
    <font>
      <sz val="10"/>
      <color indexed="10"/>
      <name val="Times New Roman"/>
      <family val="1"/>
    </font>
    <font>
      <sz val="14"/>
      <name val="Times New Roman"/>
      <family val="1"/>
    </font>
    <font>
      <vertAlign val="subscript"/>
      <sz val="14"/>
      <name val="Times New Roman"/>
      <family val="1"/>
    </font>
    <font>
      <b/>
      <sz val="10"/>
      <name val="Times New Roman"/>
    </font>
    <font>
      <b/>
      <u/>
      <sz val="10"/>
      <name val="Times New Roman"/>
    </font>
    <font>
      <b/>
      <u/>
      <sz val="10"/>
      <color indexed="8"/>
      <name val="Times New Roman"/>
    </font>
    <font>
      <i/>
      <sz val="10"/>
      <name val="Times New Roman"/>
    </font>
    <font>
      <sz val="10"/>
      <color indexed="8"/>
      <name val="Times New Roman"/>
    </font>
    <font>
      <sz val="10"/>
      <color rgb="FFFF0000"/>
      <name val="Times New Roman"/>
    </font>
    <font>
      <sz val="10"/>
      <color rgb="FFDD080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/>
    <xf numFmtId="0" fontId="1" fillId="0" borderId="0" xfId="0" applyFont="1"/>
    <xf numFmtId="0" fontId="4" fillId="0" borderId="3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3" xfId="0" applyFont="1" applyBorder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Border="1"/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8" fillId="0" borderId="0" xfId="0" applyFont="1" applyFill="1" applyBorder="1"/>
    <xf numFmtId="0" fontId="5" fillId="0" borderId="0" xfId="0" applyFont="1" applyBorder="1"/>
    <xf numFmtId="0" fontId="4" fillId="0" borderId="0" xfId="0" applyFont="1"/>
    <xf numFmtId="0" fontId="4" fillId="2" borderId="0" xfId="0" applyFont="1" applyFill="1"/>
    <xf numFmtId="22" fontId="8" fillId="0" borderId="0" xfId="0" applyNumberFormat="1" applyFont="1"/>
    <xf numFmtId="0" fontId="8" fillId="0" borderId="0" xfId="0" applyFont="1"/>
    <xf numFmtId="0" fontId="8" fillId="2" borderId="0" xfId="0" applyFont="1" applyFill="1"/>
    <xf numFmtId="22" fontId="4" fillId="0" borderId="0" xfId="0" applyNumberFormat="1" applyFont="1"/>
    <xf numFmtId="0" fontId="2" fillId="2" borderId="0" xfId="0" applyFont="1" applyFill="1"/>
    <xf numFmtId="2" fontId="4" fillId="0" borderId="0" xfId="0" applyNumberFormat="1" applyFont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3" xfId="0" applyFont="1" applyFill="1" applyBorder="1"/>
    <xf numFmtId="22" fontId="0" fillId="0" borderId="0" xfId="0" applyNumberFormat="1"/>
    <xf numFmtId="0" fontId="0" fillId="2" borderId="0" xfId="0" applyFill="1"/>
    <xf numFmtId="0" fontId="9" fillId="0" borderId="0" xfId="0" applyFont="1"/>
    <xf numFmtId="22" fontId="0" fillId="0" borderId="3" xfId="0" applyNumberFormat="1" applyFont="1" applyFill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3" xfId="0" applyNumberFormat="1" applyBorder="1"/>
    <xf numFmtId="0" fontId="0" fillId="0" borderId="3" xfId="0" applyBorder="1"/>
    <xf numFmtId="0" fontId="0" fillId="2" borderId="3" xfId="0" applyFill="1" applyBorder="1"/>
    <xf numFmtId="0" fontId="2" fillId="0" borderId="0" xfId="0" applyFont="1" applyFill="1"/>
    <xf numFmtId="22" fontId="0" fillId="0" borderId="0" xfId="0" applyNumberFormat="1" applyFill="1"/>
    <xf numFmtId="22" fontId="0" fillId="0" borderId="3" xfId="0" applyNumberFormat="1" applyFill="1" applyBorder="1"/>
    <xf numFmtId="0" fontId="0" fillId="0" borderId="3" xfId="0" applyFill="1" applyBorder="1"/>
    <xf numFmtId="0" fontId="0" fillId="2" borderId="3" xfId="0" applyFont="1" applyFill="1" applyBorder="1"/>
    <xf numFmtId="0" fontId="10" fillId="0" borderId="0" xfId="0" applyFont="1"/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173" fontId="10" fillId="0" borderId="0" xfId="0" applyNumberFormat="1" applyFont="1" applyAlignment="1">
      <alignment horizontal="center"/>
    </xf>
    <xf numFmtId="175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0" fillId="4" borderId="0" xfId="0" applyFill="1"/>
    <xf numFmtId="0" fontId="0" fillId="0" borderId="0" xfId="0" applyFont="1" applyFill="1"/>
    <xf numFmtId="0" fontId="14" fillId="0" borderId="0" xfId="0" applyFont="1"/>
    <xf numFmtId="0" fontId="14" fillId="4" borderId="0" xfId="0" applyFont="1" applyFill="1" applyAlignment="1">
      <alignment horizontal="center"/>
    </xf>
    <xf numFmtId="0" fontId="15" fillId="0" borderId="0" xfId="0" applyFont="1"/>
    <xf numFmtId="22" fontId="10" fillId="0" borderId="0" xfId="0" applyNumberFormat="1" applyFont="1"/>
    <xf numFmtId="0" fontId="10" fillId="4" borderId="0" xfId="0" applyFont="1" applyFill="1"/>
    <xf numFmtId="0" fontId="10" fillId="0" borderId="0" xfId="0" applyFont="1" applyAlignment="1">
      <alignment horizontal="right"/>
    </xf>
    <xf numFmtId="22" fontId="19" fillId="0" borderId="0" xfId="0" applyNumberFormat="1" applyFont="1"/>
    <xf numFmtId="0" fontId="19" fillId="0" borderId="0" xfId="0" applyFont="1"/>
    <xf numFmtId="0" fontId="19" fillId="4" borderId="0" xfId="0" applyFont="1" applyFill="1"/>
    <xf numFmtId="0" fontId="16" fillId="0" borderId="0" xfId="0" applyFont="1"/>
    <xf numFmtId="0" fontId="10" fillId="0" borderId="0" xfId="0" applyFont="1" applyBorder="1"/>
    <xf numFmtId="0" fontId="14" fillId="0" borderId="0" xfId="0" applyFont="1" applyAlignment="1">
      <alignment horizontal="center"/>
    </xf>
    <xf numFmtId="0" fontId="14" fillId="0" borderId="0" xfId="0" applyFont="1" applyBorder="1" applyAlignme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175" fontId="10" fillId="0" borderId="0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/>
    <xf numFmtId="1" fontId="10" fillId="0" borderId="3" xfId="0" applyNumberFormat="1" applyFont="1" applyBorder="1" applyAlignment="1">
      <alignment horizontal="center"/>
    </xf>
    <xf numFmtId="0" fontId="10" fillId="0" borderId="3" xfId="0" applyFont="1" applyBorder="1"/>
    <xf numFmtId="0" fontId="10" fillId="0" borderId="0" xfId="0" applyFont="1" applyFill="1" applyBorder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20" fontId="10" fillId="0" borderId="0" xfId="0" applyNumberFormat="1" applyFont="1" applyAlignment="1">
      <alignment horizontal="center"/>
    </xf>
    <xf numFmtId="175" fontId="10" fillId="0" borderId="0" xfId="0" applyNumberFormat="1" applyFont="1"/>
    <xf numFmtId="1" fontId="17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right"/>
    </xf>
    <xf numFmtId="20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10" fillId="0" borderId="3" xfId="0" applyFont="1" applyBorder="1" applyAlignment="1">
      <alignment horizontal="right"/>
    </xf>
    <xf numFmtId="167" fontId="10" fillId="0" borderId="0" xfId="0" applyNumberFormat="1" applyFont="1" applyAlignment="1">
      <alignment horizontal="center"/>
    </xf>
    <xf numFmtId="1" fontId="10" fillId="0" borderId="0" xfId="0" applyNumberFormat="1" applyFont="1"/>
    <xf numFmtId="167" fontId="10" fillId="0" borderId="3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166" fontId="10" fillId="0" borderId="3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2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175" fontId="10" fillId="0" borderId="0" xfId="0" applyNumberFormat="1" applyFont="1" applyFill="1" applyAlignment="1">
      <alignment horizontal="center"/>
    </xf>
    <xf numFmtId="173" fontId="10" fillId="0" borderId="0" xfId="0" applyNumberFormat="1" applyFont="1" applyFill="1" applyAlignment="1">
      <alignment horizontal="center"/>
    </xf>
    <xf numFmtId="175" fontId="11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8" fillId="0" borderId="0" xfId="0" applyFont="1"/>
    <xf numFmtId="0" fontId="10" fillId="3" borderId="0" xfId="0" applyFont="1" applyFill="1"/>
    <xf numFmtId="0" fontId="10" fillId="5" borderId="0" xfId="0" applyFont="1" applyFill="1" applyAlignment="1">
      <alignment horizontal="center"/>
    </xf>
    <xf numFmtId="2" fontId="10" fillId="5" borderId="0" xfId="0" applyNumberFormat="1" applyFont="1" applyFill="1" applyAlignment="1">
      <alignment horizontal="center"/>
    </xf>
    <xf numFmtId="175" fontId="20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20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0" fillId="0" borderId="0" xfId="0" applyFont="1"/>
    <xf numFmtId="14" fontId="15" fillId="0" borderId="0" xfId="0" applyNumberFormat="1" applyFont="1" applyAlignment="1">
      <alignment horizontal="center"/>
    </xf>
    <xf numFmtId="0" fontId="10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84905660377358"/>
          <c:y val="0.0666665524490261"/>
          <c:w val="0.775471698113208"/>
          <c:h val="0.82806875673527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'Manifold Calc 2-2'!$O$3:$O$6</c:f>
              <c:numCache>
                <c:formatCode>General</c:formatCode>
                <c:ptCount val="4"/>
                <c:pt idx="0">
                  <c:v>585.0</c:v>
                </c:pt>
                <c:pt idx="1">
                  <c:v>540.0</c:v>
                </c:pt>
                <c:pt idx="2">
                  <c:v>487.0</c:v>
                </c:pt>
                <c:pt idx="3">
                  <c:v>400.0</c:v>
                </c:pt>
              </c:numCache>
            </c:numRef>
          </c:xVal>
          <c:yVal>
            <c:numRef>
              <c:f>'Manifold Calc 2-2'!$N$3:$N$6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061256"/>
        <c:axId val="887873176"/>
      </c:scatterChart>
      <c:valAx>
        <c:axId val="943061256"/>
        <c:scaling>
          <c:orientation val="minMax"/>
          <c:min val="35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873176"/>
        <c:crosses val="autoZero"/>
        <c:crossBetween val="midCat"/>
      </c:valAx>
      <c:valAx>
        <c:axId val="887873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612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924490207955"/>
          <c:y val="0.459648293963255"/>
          <c:w val="0.118867891513561"/>
          <c:h val="0.04561403508771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'Manifold Calc 2-23'!$O$3:$O$6</c:f>
              <c:numCache>
                <c:formatCode>General</c:formatCode>
                <c:ptCount val="4"/>
                <c:pt idx="0">
                  <c:v>540.0</c:v>
                </c:pt>
                <c:pt idx="1">
                  <c:v>470.0</c:v>
                </c:pt>
                <c:pt idx="2">
                  <c:v>410.0</c:v>
                </c:pt>
                <c:pt idx="3">
                  <c:v>410.0</c:v>
                </c:pt>
              </c:numCache>
            </c:numRef>
          </c:xVal>
          <c:yVal>
            <c:numRef>
              <c:f>'Manifold Calc 2-23'!$N$3:$N$6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28.0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106952"/>
        <c:axId val="943420744"/>
      </c:scatterChart>
      <c:valAx>
        <c:axId val="943106952"/>
        <c:scaling>
          <c:orientation val="minMax"/>
          <c:min val="350.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3420744"/>
        <c:crosses val="autoZero"/>
        <c:crossBetween val="midCat"/>
      </c:valAx>
      <c:valAx>
        <c:axId val="94342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106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'Calculated flux'!$A$2:$A$111</c:f>
              <c:numCache>
                <c:formatCode>m/d/yy\ h:mm</c:formatCode>
                <c:ptCount val="110"/>
                <c:pt idx="0">
                  <c:v>40772.5436574074</c:v>
                </c:pt>
                <c:pt idx="1">
                  <c:v>40772.56793981481</c:v>
                </c:pt>
                <c:pt idx="2">
                  <c:v>40772.5649537037</c:v>
                </c:pt>
                <c:pt idx="3">
                  <c:v>40772.55159722222</c:v>
                </c:pt>
                <c:pt idx="4">
                  <c:v>40772.5612962963</c:v>
                </c:pt>
                <c:pt idx="5">
                  <c:v>40772.55826388888</c:v>
                </c:pt>
                <c:pt idx="6">
                  <c:v>40772.57928240741</c:v>
                </c:pt>
                <c:pt idx="7">
                  <c:v>40772.58604166667</c:v>
                </c:pt>
                <c:pt idx="8">
                  <c:v>40772.58219907407</c:v>
                </c:pt>
                <c:pt idx="9">
                  <c:v>40772.57631944444</c:v>
                </c:pt>
                <c:pt idx="10">
                  <c:v>40772.59340277778</c:v>
                </c:pt>
                <c:pt idx="11">
                  <c:v>40772.58956018519</c:v>
                </c:pt>
                <c:pt idx="12">
                  <c:v>40772.66541666666</c:v>
                </c:pt>
                <c:pt idx="13">
                  <c:v>40772.63393518519</c:v>
                </c:pt>
                <c:pt idx="14">
                  <c:v>40772.6687962963</c:v>
                </c:pt>
                <c:pt idx="15">
                  <c:v>40772.67173611111</c:v>
                </c:pt>
                <c:pt idx="16">
                  <c:v>40772.65949074074</c:v>
                </c:pt>
                <c:pt idx="17">
                  <c:v>40772.66319444445</c:v>
                </c:pt>
                <c:pt idx="18">
                  <c:v>40772.70358796296</c:v>
                </c:pt>
                <c:pt idx="19">
                  <c:v>40772.72039351852</c:v>
                </c:pt>
                <c:pt idx="20">
                  <c:v>40772.71458333333</c:v>
                </c:pt>
                <c:pt idx="21">
                  <c:v>40772.71196759259</c:v>
                </c:pt>
                <c:pt idx="22">
                  <c:v>40772.70967592593</c:v>
                </c:pt>
                <c:pt idx="23">
                  <c:v>40772.71798611111</c:v>
                </c:pt>
                <c:pt idx="24">
                  <c:v>40772.73486111111</c:v>
                </c:pt>
                <c:pt idx="25">
                  <c:v>40772.73763888889</c:v>
                </c:pt>
                <c:pt idx="26">
                  <c:v>40772.74418981482</c:v>
                </c:pt>
                <c:pt idx="27">
                  <c:v>40772.74738425926</c:v>
                </c:pt>
                <c:pt idx="28">
                  <c:v>40772.7500462963</c:v>
                </c:pt>
                <c:pt idx="29">
                  <c:v>40772.74039351852</c:v>
                </c:pt>
                <c:pt idx="30">
                  <c:v>40773.39833333333</c:v>
                </c:pt>
                <c:pt idx="31">
                  <c:v>40773.40141203703</c:v>
                </c:pt>
                <c:pt idx="32">
                  <c:v>40773.39087962963</c:v>
                </c:pt>
                <c:pt idx="33">
                  <c:v>40773.41178240741</c:v>
                </c:pt>
                <c:pt idx="34">
                  <c:v>40773.40449074074</c:v>
                </c:pt>
                <c:pt idx="35">
                  <c:v>40773.39444444444</c:v>
                </c:pt>
                <c:pt idx="36">
                  <c:v>40773.436875</c:v>
                </c:pt>
                <c:pt idx="37">
                  <c:v>40773.43141203704</c:v>
                </c:pt>
                <c:pt idx="38">
                  <c:v>40773.42590277778</c:v>
                </c:pt>
                <c:pt idx="39">
                  <c:v>40773.42912037037</c:v>
                </c:pt>
                <c:pt idx="40">
                  <c:v>40773.42178240741</c:v>
                </c:pt>
                <c:pt idx="41">
                  <c:v>40773.43409722222</c:v>
                </c:pt>
                <c:pt idx="42">
                  <c:v>40773.46094907407</c:v>
                </c:pt>
                <c:pt idx="43">
                  <c:v>40773.48275462963</c:v>
                </c:pt>
                <c:pt idx="44">
                  <c:v>40773.47956018519</c:v>
                </c:pt>
                <c:pt idx="45">
                  <c:v>40773.46983796296</c:v>
                </c:pt>
                <c:pt idx="46">
                  <c:v>40773.47574074074</c:v>
                </c:pt>
                <c:pt idx="47">
                  <c:v>40773.46643518518</c:v>
                </c:pt>
                <c:pt idx="48">
                  <c:v>40773.4550462963</c:v>
                </c:pt>
                <c:pt idx="49">
                  <c:v>40773.50631944444</c:v>
                </c:pt>
                <c:pt idx="50">
                  <c:v>40773.523125</c:v>
                </c:pt>
                <c:pt idx="51">
                  <c:v>40773.50284722222</c:v>
                </c:pt>
                <c:pt idx="52">
                  <c:v>40773.52828703704</c:v>
                </c:pt>
                <c:pt idx="53">
                  <c:v>40773.53078703704</c:v>
                </c:pt>
                <c:pt idx="54">
                  <c:v>40773.5180787037</c:v>
                </c:pt>
                <c:pt idx="55">
                  <c:v>40773.59159722222</c:v>
                </c:pt>
                <c:pt idx="56">
                  <c:v>40773.58775462963</c:v>
                </c:pt>
                <c:pt idx="57">
                  <c:v>40773.5975</c:v>
                </c:pt>
                <c:pt idx="58">
                  <c:v>40773.606875</c:v>
                </c:pt>
                <c:pt idx="59">
                  <c:v>40773.61111111111</c:v>
                </c:pt>
                <c:pt idx="60">
                  <c:v>40773.60314814815</c:v>
                </c:pt>
                <c:pt idx="61">
                  <c:v>40773.61891203704</c:v>
                </c:pt>
                <c:pt idx="62">
                  <c:v>40773.6150462963</c:v>
                </c:pt>
                <c:pt idx="63">
                  <c:v>40773.62261574074</c:v>
                </c:pt>
                <c:pt idx="64">
                  <c:v>40773.63314814815</c:v>
                </c:pt>
                <c:pt idx="65">
                  <c:v>40773.63050925926</c:v>
                </c:pt>
                <c:pt idx="66">
                  <c:v>40773.62699074074</c:v>
                </c:pt>
                <c:pt idx="67">
                  <c:v>40899.52567129629</c:v>
                </c:pt>
                <c:pt idx="68">
                  <c:v>40899.53134259259</c:v>
                </c:pt>
                <c:pt idx="69">
                  <c:v>40899.53594907407</c:v>
                </c:pt>
                <c:pt idx="70">
                  <c:v>40899.55506944444</c:v>
                </c:pt>
                <c:pt idx="71">
                  <c:v>40918.54898148148</c:v>
                </c:pt>
                <c:pt idx="72">
                  <c:v>40918.55368055555</c:v>
                </c:pt>
                <c:pt idx="73">
                  <c:v>40918.56407407407</c:v>
                </c:pt>
                <c:pt idx="74">
                  <c:v>40918.65268518519</c:v>
                </c:pt>
                <c:pt idx="75">
                  <c:v>40918.63446759259</c:v>
                </c:pt>
                <c:pt idx="76">
                  <c:v>40918.64226851852</c:v>
                </c:pt>
                <c:pt idx="77">
                  <c:v>40918.58918981482</c:v>
                </c:pt>
                <c:pt idx="78">
                  <c:v>40918.5844675926</c:v>
                </c:pt>
                <c:pt idx="79">
                  <c:v>40918.5969212963</c:v>
                </c:pt>
                <c:pt idx="80">
                  <c:v>40918.71277777778</c:v>
                </c:pt>
                <c:pt idx="81">
                  <c:v>40918.69655092592</c:v>
                </c:pt>
                <c:pt idx="82">
                  <c:v>40918.70625</c:v>
                </c:pt>
                <c:pt idx="83">
                  <c:v>40942.67402777778</c:v>
                </c:pt>
                <c:pt idx="84">
                  <c:v>40942.63555555556</c:v>
                </c:pt>
                <c:pt idx="85">
                  <c:v>40941.58525462963</c:v>
                </c:pt>
                <c:pt idx="86">
                  <c:v>40942.52872685185</c:v>
                </c:pt>
                <c:pt idx="87">
                  <c:v>40942.4907175926</c:v>
                </c:pt>
                <c:pt idx="88">
                  <c:v>40942.49694444444</c:v>
                </c:pt>
                <c:pt idx="89">
                  <c:v>40942.48368055555</c:v>
                </c:pt>
                <c:pt idx="90">
                  <c:v>40941.67210648148</c:v>
                </c:pt>
                <c:pt idx="91">
                  <c:v>40941.62946759259</c:v>
                </c:pt>
                <c:pt idx="92">
                  <c:v>40941.58525462963</c:v>
                </c:pt>
                <c:pt idx="93">
                  <c:v>40942.43733796296</c:v>
                </c:pt>
                <c:pt idx="94">
                  <c:v>40942.45849537036</c:v>
                </c:pt>
                <c:pt idx="95">
                  <c:v>40942.44289351852</c:v>
                </c:pt>
                <c:pt idx="96">
                  <c:v>40962.69203703704</c:v>
                </c:pt>
                <c:pt idx="97">
                  <c:v>40962.6687037037</c:v>
                </c:pt>
                <c:pt idx="98">
                  <c:v>40962.67375</c:v>
                </c:pt>
                <c:pt idx="99">
                  <c:v>40962.59011574074</c:v>
                </c:pt>
                <c:pt idx="100">
                  <c:v>40962.56583333333</c:v>
                </c:pt>
                <c:pt idx="101">
                  <c:v>40961.4907175926</c:v>
                </c:pt>
                <c:pt idx="102">
                  <c:v>40961.49694444444</c:v>
                </c:pt>
                <c:pt idx="103">
                  <c:v>40961.48368055555</c:v>
                </c:pt>
                <c:pt idx="104">
                  <c:v>40962.51474537037</c:v>
                </c:pt>
                <c:pt idx="105">
                  <c:v>40962.50393518519</c:v>
                </c:pt>
                <c:pt idx="106">
                  <c:v>40962.48673611111</c:v>
                </c:pt>
                <c:pt idx="107">
                  <c:v>40962.63430555556</c:v>
                </c:pt>
                <c:pt idx="108">
                  <c:v>40962.63983796296</c:v>
                </c:pt>
                <c:pt idx="109">
                  <c:v>40962.64532407407</c:v>
                </c:pt>
              </c:numCache>
            </c:numRef>
          </c:xVal>
          <c:yVal>
            <c:numRef>
              <c:f>'Calculated flux'!$AA$2:$AA$111</c:f>
              <c:numCache>
                <c:formatCode>General</c:formatCode>
                <c:ptCount val="110"/>
                <c:pt idx="0">
                  <c:v>5.659761144047916</c:v>
                </c:pt>
                <c:pt idx="1">
                  <c:v>2.468327882600424</c:v>
                </c:pt>
                <c:pt idx="2">
                  <c:v>2.876511585647961</c:v>
                </c:pt>
                <c:pt idx="3">
                  <c:v>6.806207662875814</c:v>
                </c:pt>
                <c:pt idx="4">
                  <c:v>4.263117431483916</c:v>
                </c:pt>
                <c:pt idx="5">
                  <c:v>4.708280503771488</c:v>
                </c:pt>
                <c:pt idx="6">
                  <c:v>2.22592635239399</c:v>
                </c:pt>
                <c:pt idx="7">
                  <c:v>3.256373881763875</c:v>
                </c:pt>
                <c:pt idx="8">
                  <c:v>5.099480092171646</c:v>
                </c:pt>
                <c:pt idx="9">
                  <c:v>6.272736293068344</c:v>
                </c:pt>
                <c:pt idx="10">
                  <c:v>4.155582330416603</c:v>
                </c:pt>
                <c:pt idx="11">
                  <c:v>3.662222648119827</c:v>
                </c:pt>
                <c:pt idx="12">
                  <c:v>4.557324083891499</c:v>
                </c:pt>
                <c:pt idx="13">
                  <c:v>2.374274297907088</c:v>
                </c:pt>
                <c:pt idx="14">
                  <c:v>2.980212589627911</c:v>
                </c:pt>
                <c:pt idx="15">
                  <c:v>5.11975170969235</c:v>
                </c:pt>
                <c:pt idx="16">
                  <c:v>3.013442719666905</c:v>
                </c:pt>
                <c:pt idx="17">
                  <c:v>4.99339792738191</c:v>
                </c:pt>
                <c:pt idx="18">
                  <c:v>4.789724287096486</c:v>
                </c:pt>
                <c:pt idx="19">
                  <c:v>7.542595787361704</c:v>
                </c:pt>
                <c:pt idx="20">
                  <c:v>7.400152271982344</c:v>
                </c:pt>
                <c:pt idx="21">
                  <c:v>5.294341530646074</c:v>
                </c:pt>
                <c:pt idx="22">
                  <c:v>4.637688551427923</c:v>
                </c:pt>
                <c:pt idx="23">
                  <c:v>5.293621750681332</c:v>
                </c:pt>
                <c:pt idx="24">
                  <c:v>5.245301634692957</c:v>
                </c:pt>
                <c:pt idx="25">
                  <c:v>5.568016543792744</c:v>
                </c:pt>
                <c:pt idx="26">
                  <c:v>4.899244352985969</c:v>
                </c:pt>
                <c:pt idx="27">
                  <c:v>5.121002819218537</c:v>
                </c:pt>
                <c:pt idx="28">
                  <c:v>2.859918620152048</c:v>
                </c:pt>
                <c:pt idx="29">
                  <c:v>5.979739356930376</c:v>
                </c:pt>
                <c:pt idx="30">
                  <c:v>5.531416113092106</c:v>
                </c:pt>
                <c:pt idx="31">
                  <c:v>4.333981642450907</c:v>
                </c:pt>
                <c:pt idx="32">
                  <c:v>4.91980286205689</c:v>
                </c:pt>
                <c:pt idx="33">
                  <c:v>6.487609817150997</c:v>
                </c:pt>
                <c:pt idx="34">
                  <c:v>3.192706087697131</c:v>
                </c:pt>
                <c:pt idx="35">
                  <c:v>6.380883853668983</c:v>
                </c:pt>
                <c:pt idx="36">
                  <c:v>4.8476406805753</c:v>
                </c:pt>
                <c:pt idx="37">
                  <c:v>3.410708830515447</c:v>
                </c:pt>
                <c:pt idx="38">
                  <c:v>4.984659253914347</c:v>
                </c:pt>
                <c:pt idx="39">
                  <c:v>4.40262739311924</c:v>
                </c:pt>
                <c:pt idx="40">
                  <c:v>4.809228066315284</c:v>
                </c:pt>
                <c:pt idx="41">
                  <c:v>5.344436856422645</c:v>
                </c:pt>
                <c:pt idx="42">
                  <c:v>5.657751859713939</c:v>
                </c:pt>
                <c:pt idx="43">
                  <c:v>8.496250053736336</c:v>
                </c:pt>
                <c:pt idx="44">
                  <c:v>5.517108361001176</c:v>
                </c:pt>
                <c:pt idx="45">
                  <c:v>4.905804219289342</c:v>
                </c:pt>
                <c:pt idx="46">
                  <c:v>5.307210480880494</c:v>
                </c:pt>
                <c:pt idx="47">
                  <c:v>3.654547255939561</c:v>
                </c:pt>
                <c:pt idx="48">
                  <c:v>3.315073869535327</c:v>
                </c:pt>
                <c:pt idx="49">
                  <c:v>4.941080259238864</c:v>
                </c:pt>
                <c:pt idx="50">
                  <c:v>4.030688070599314</c:v>
                </c:pt>
                <c:pt idx="51">
                  <c:v>4.287487073212993</c:v>
                </c:pt>
                <c:pt idx="52">
                  <c:v>4.095516161816531</c:v>
                </c:pt>
                <c:pt idx="53">
                  <c:v>3.360165949127424</c:v>
                </c:pt>
                <c:pt idx="54">
                  <c:v>3.558783285936832</c:v>
                </c:pt>
                <c:pt idx="55">
                  <c:v>3.70622803655379</c:v>
                </c:pt>
                <c:pt idx="56">
                  <c:v>7.781578466462426</c:v>
                </c:pt>
                <c:pt idx="57">
                  <c:v>3.755109308157144</c:v>
                </c:pt>
                <c:pt idx="58">
                  <c:v>7.063065277090679</c:v>
                </c:pt>
                <c:pt idx="59">
                  <c:v>5.386097141680402</c:v>
                </c:pt>
                <c:pt idx="60">
                  <c:v>3.68817239038671</c:v>
                </c:pt>
                <c:pt idx="61">
                  <c:v>8.847658866680696</c:v>
                </c:pt>
                <c:pt idx="62">
                  <c:v>6.29654909667554</c:v>
                </c:pt>
                <c:pt idx="63">
                  <c:v>9.31471627272315</c:v>
                </c:pt>
                <c:pt idx="64">
                  <c:v>8.076771985520784</c:v>
                </c:pt>
                <c:pt idx="65">
                  <c:v>4.22335420062279</c:v>
                </c:pt>
                <c:pt idx="66">
                  <c:v>5.907853977099919</c:v>
                </c:pt>
                <c:pt idx="67">
                  <c:v>1.88006366971574</c:v>
                </c:pt>
                <c:pt idx="68">
                  <c:v>2.7161147889867</c:v>
                </c:pt>
                <c:pt idx="69">
                  <c:v>2.102563431918205</c:v>
                </c:pt>
                <c:pt idx="70">
                  <c:v>0.917311366309255</c:v>
                </c:pt>
                <c:pt idx="71">
                  <c:v>0.770148166677564</c:v>
                </c:pt>
                <c:pt idx="72">
                  <c:v>1.041879963271672</c:v>
                </c:pt>
                <c:pt idx="73">
                  <c:v>2.074860198782977</c:v>
                </c:pt>
                <c:pt idx="74">
                  <c:v>2.328402259138933</c:v>
                </c:pt>
                <c:pt idx="75">
                  <c:v>3.69170735666161</c:v>
                </c:pt>
                <c:pt idx="76">
                  <c:v>2.138887457937059</c:v>
                </c:pt>
                <c:pt idx="77">
                  <c:v>2.188227451363255</c:v>
                </c:pt>
                <c:pt idx="78">
                  <c:v>1.344884352672431</c:v>
                </c:pt>
                <c:pt idx="79">
                  <c:v>3.603200859859005</c:v>
                </c:pt>
                <c:pt idx="80">
                  <c:v>0.887402401493529</c:v>
                </c:pt>
                <c:pt idx="81">
                  <c:v>1.029087542640322</c:v>
                </c:pt>
                <c:pt idx="82">
                  <c:v>1.082847115612484</c:v>
                </c:pt>
                <c:pt idx="83">
                  <c:v>0.91764837297621</c:v>
                </c:pt>
                <c:pt idx="84">
                  <c:v>2.60479172866021</c:v>
                </c:pt>
                <c:pt idx="85">
                  <c:v>2.064236114617098</c:v>
                </c:pt>
                <c:pt idx="86">
                  <c:v>2.324329535008014</c:v>
                </c:pt>
                <c:pt idx="87">
                  <c:v>1.11135051961195</c:v>
                </c:pt>
                <c:pt idx="88">
                  <c:v>1.910834870629539</c:v>
                </c:pt>
                <c:pt idx="89">
                  <c:v>5.587067118846675</c:v>
                </c:pt>
                <c:pt idx="90">
                  <c:v>2.794312067050997</c:v>
                </c:pt>
                <c:pt idx="91">
                  <c:v>2.183898169382875</c:v>
                </c:pt>
                <c:pt idx="92">
                  <c:v>2.164742250349415</c:v>
                </c:pt>
                <c:pt idx="93">
                  <c:v>2.193329899237212</c:v>
                </c:pt>
                <c:pt idx="94">
                  <c:v>0.987913954488783</c:v>
                </c:pt>
                <c:pt idx="95">
                  <c:v>3.227595025618076</c:v>
                </c:pt>
                <c:pt idx="96">
                  <c:v>0.972850937229463</c:v>
                </c:pt>
                <c:pt idx="97">
                  <c:v>0.556529214534499</c:v>
                </c:pt>
                <c:pt idx="98">
                  <c:v>4.649169164985318</c:v>
                </c:pt>
                <c:pt idx="99">
                  <c:v>2.095476845842032</c:v>
                </c:pt>
                <c:pt idx="100">
                  <c:v>1.269923807484449</c:v>
                </c:pt>
                <c:pt idx="101">
                  <c:v>2.739844611546019</c:v>
                </c:pt>
                <c:pt idx="102">
                  <c:v>1.961131650971517</c:v>
                </c:pt>
                <c:pt idx="103">
                  <c:v>1.970351305674748</c:v>
                </c:pt>
                <c:pt idx="104">
                  <c:v>1.422757016127558</c:v>
                </c:pt>
                <c:pt idx="105">
                  <c:v>2.632925785335944</c:v>
                </c:pt>
                <c:pt idx="106">
                  <c:v>2.608237024097381</c:v>
                </c:pt>
                <c:pt idx="107">
                  <c:v>1.628016737080809</c:v>
                </c:pt>
                <c:pt idx="108">
                  <c:v>2.53431673343704</c:v>
                </c:pt>
                <c:pt idx="109">
                  <c:v>3.549323371515993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078968"/>
        <c:axId val="911789992"/>
      </c:scatterChart>
      <c:valAx>
        <c:axId val="912078968"/>
        <c:scaling>
          <c:orientation val="minMax"/>
        </c:scaling>
        <c:delete val="0"/>
        <c:axPos val="b"/>
        <c:numFmt formatCode="m/d/yy\ h:mm" sourceLinked="1"/>
        <c:majorTickMark val="out"/>
        <c:minorTickMark val="none"/>
        <c:tickLblPos val="nextTo"/>
        <c:crossAx val="911789992"/>
        <c:crosses val="autoZero"/>
        <c:crossBetween val="midCat"/>
      </c:valAx>
      <c:valAx>
        <c:axId val="911789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078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431800</xdr:colOff>
      <xdr:row>7</xdr:row>
      <xdr:rowOff>50800</xdr:rowOff>
    </xdr:from>
    <xdr:to>
      <xdr:col>24</xdr:col>
      <xdr:colOff>241300</xdr:colOff>
      <xdr:row>20</xdr:row>
      <xdr:rowOff>114300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12814300" y="1193800"/>
          <a:ext cx="7239000" cy="2044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data from the CO2 sensors constitute the volume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fraction Cv (mmol mol 1). Volume fraction can be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changed to mole concentration by: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 ¼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CvP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RT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(1)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where C is the mole concentration (mmol m 3), Cv the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volume fraction (mmol mol 1), P the air pressure (Pa),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 the soil absolute temperature (K), and R the universal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gas constant (8.3144 J mol 1 K 1).</a:t>
          </a:r>
        </a:p>
      </xdr:txBody>
    </xdr:sp>
    <xdr:clientData/>
  </xdr:twoCellAnchor>
  <xdr:twoCellAnchor>
    <xdr:from>
      <xdr:col>15</xdr:col>
      <xdr:colOff>520700</xdr:colOff>
      <xdr:row>21</xdr:row>
      <xdr:rowOff>127000</xdr:rowOff>
    </xdr:from>
    <xdr:to>
      <xdr:col>24</xdr:col>
      <xdr:colOff>520700</xdr:colOff>
      <xdr:row>45</xdr:row>
      <xdr:rowOff>88900</xdr:rowOff>
    </xdr:to>
    <xdr:graphicFrame macro="">
      <xdr:nvGraphicFramePr>
        <xdr:cNvPr id="3692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584200</xdr:colOff>
      <xdr:row>1</xdr:row>
      <xdr:rowOff>215900</xdr:rowOff>
    </xdr:from>
    <xdr:to>
      <xdr:col>22</xdr:col>
      <xdr:colOff>571500</xdr:colOff>
      <xdr:row>23</xdr:row>
      <xdr:rowOff>0</xdr:rowOff>
    </xdr:to>
    <xdr:graphicFrame macro="">
      <xdr:nvGraphicFramePr>
        <xdr:cNvPr id="45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121</xdr:col>
      <xdr:colOff>336550</xdr:colOff>
      <xdr:row>28</xdr:row>
      <xdr:rowOff>44450</xdr:rowOff>
    </xdr:from>
    <xdr:to>
      <xdr:col>137</xdr:col>
      <xdr:colOff>304800</xdr:colOff>
      <xdr:row>65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13"/>
  </sheetPr>
  <dimension ref="A1:Y81"/>
  <sheetViews>
    <sheetView workbookViewId="0">
      <selection sqref="A1:XFD2"/>
    </sheetView>
  </sheetViews>
  <sheetFormatPr baseColWidth="10" defaultColWidth="9.1640625" defaultRowHeight="12" x14ac:dyDescent="0"/>
  <cols>
    <col min="1" max="1" width="15.33203125" style="41" customWidth="1"/>
    <col min="2" max="2" width="8.1640625" style="41" bestFit="1" customWidth="1"/>
    <col min="3" max="5" width="8.1640625" style="41" customWidth="1"/>
    <col min="6" max="6" width="11.5" style="41" bestFit="1" customWidth="1"/>
    <col min="7" max="7" width="14.83203125" style="41" bestFit="1" customWidth="1"/>
    <col min="8" max="8" width="7.6640625" style="42" customWidth="1"/>
    <col min="9" max="9" width="7.33203125" style="41" bestFit="1" customWidth="1"/>
    <col min="10" max="11" width="13.6640625" style="41" bestFit="1" customWidth="1"/>
    <col min="12" max="13" width="13.1640625" style="41" bestFit="1" customWidth="1"/>
    <col min="14" max="14" width="15.33203125" style="41" customWidth="1"/>
    <col min="15" max="15" width="8.1640625" style="41" bestFit="1" customWidth="1"/>
    <col min="16" max="16" width="10.83203125" style="41" bestFit="1" customWidth="1"/>
    <col min="17" max="17" width="14.83203125" style="41" bestFit="1" customWidth="1"/>
    <col min="18" max="18" width="23.1640625" style="41" bestFit="1" customWidth="1"/>
    <col min="19" max="19" width="12.83203125" style="41" bestFit="1" customWidth="1"/>
    <col min="20" max="20" width="10.83203125" style="41" bestFit="1" customWidth="1"/>
    <col min="21" max="21" width="7.5" style="41" bestFit="1" customWidth="1"/>
    <col min="22" max="22" width="12.5" style="41" bestFit="1" customWidth="1"/>
    <col min="23" max="23" width="11.5" style="41" bestFit="1" customWidth="1"/>
    <col min="24" max="24" width="10" style="41" bestFit="1" customWidth="1"/>
    <col min="25" max="25" width="18.5" style="41" customWidth="1"/>
    <col min="26" max="16384" width="9.1640625" style="41"/>
  </cols>
  <sheetData>
    <row r="1" spans="1:25" s="1" customFormat="1">
      <c r="A1" s="1" t="s">
        <v>318</v>
      </c>
      <c r="B1" s="1" t="s">
        <v>319</v>
      </c>
      <c r="F1" s="1">
        <v>5655</v>
      </c>
      <c r="G1" s="1" t="s">
        <v>320</v>
      </c>
      <c r="H1" s="47" t="s">
        <v>321</v>
      </c>
      <c r="I1" s="1">
        <v>37548</v>
      </c>
      <c r="J1" s="1" t="s">
        <v>322</v>
      </c>
      <c r="N1" s="1" t="s">
        <v>318</v>
      </c>
      <c r="O1" s="1" t="s">
        <v>319</v>
      </c>
      <c r="P1" s="1">
        <v>5655</v>
      </c>
      <c r="Q1" s="1" t="s">
        <v>320</v>
      </c>
      <c r="R1" s="1" t="s">
        <v>321</v>
      </c>
      <c r="S1" s="1">
        <v>37548</v>
      </c>
      <c r="T1" s="1" t="s">
        <v>323</v>
      </c>
    </row>
    <row r="2" spans="1:25" s="1" customFormat="1">
      <c r="A2" s="1" t="s">
        <v>324</v>
      </c>
      <c r="B2" s="1" t="s">
        <v>325</v>
      </c>
      <c r="C2" s="4" t="s">
        <v>294</v>
      </c>
      <c r="D2" s="4" t="s">
        <v>6</v>
      </c>
      <c r="E2" s="4" t="s">
        <v>7</v>
      </c>
      <c r="F2" s="1" t="s">
        <v>326</v>
      </c>
      <c r="G2" s="1" t="s">
        <v>327</v>
      </c>
      <c r="H2" s="47" t="s">
        <v>328</v>
      </c>
      <c r="I2" s="1" t="s">
        <v>329</v>
      </c>
      <c r="J2" s="1" t="s">
        <v>330</v>
      </c>
      <c r="K2" s="1" t="s">
        <v>331</v>
      </c>
      <c r="L2" s="1" t="s">
        <v>332</v>
      </c>
      <c r="M2" s="1" t="s">
        <v>333</v>
      </c>
      <c r="N2" s="1" t="s">
        <v>324</v>
      </c>
      <c r="O2" s="1" t="s">
        <v>325</v>
      </c>
      <c r="P2" s="1" t="s">
        <v>334</v>
      </c>
      <c r="Q2" s="1" t="s">
        <v>0</v>
      </c>
      <c r="R2" s="1" t="s">
        <v>335</v>
      </c>
      <c r="S2" s="1" t="s">
        <v>336</v>
      </c>
      <c r="T2" s="1" t="s">
        <v>337</v>
      </c>
      <c r="U2" s="1" t="s">
        <v>338</v>
      </c>
      <c r="V2" s="1" t="s">
        <v>339</v>
      </c>
      <c r="W2" s="1" t="s">
        <v>340</v>
      </c>
      <c r="X2" s="1" t="s">
        <v>341</v>
      </c>
    </row>
    <row r="3" spans="1:25" s="44" customFormat="1">
      <c r="A3" s="43">
        <v>40772.478888888887</v>
      </c>
      <c r="B3" s="44">
        <v>1001</v>
      </c>
      <c r="C3" s="5" t="str">
        <f>VLOOKUP(B3,Both_IDtemplate!$A$1:$D$217,2,FALSE)</f>
        <v>10T</v>
      </c>
      <c r="D3" s="5" t="str">
        <f>VLOOKUP($B3,Both_IDtemplate!$A$1:$D$217,3,FALSE)</f>
        <v>10T</v>
      </c>
      <c r="E3" s="5" t="str">
        <f>VLOOKUP($B3,Both_IDtemplate!$A$1:$D$217,4,FALSE)</f>
        <v>10T1</v>
      </c>
      <c r="F3" s="44">
        <v>12</v>
      </c>
      <c r="G3" s="44">
        <v>1.0999999999999999E-2</v>
      </c>
      <c r="H3" s="45">
        <v>0.68300000000000005</v>
      </c>
      <c r="I3" s="44">
        <v>0.42099999999999999</v>
      </c>
      <c r="J3" s="44">
        <v>21.97</v>
      </c>
      <c r="K3" s="44">
        <v>27.86</v>
      </c>
      <c r="L3" s="44">
        <v>0</v>
      </c>
      <c r="M3" s="44">
        <v>0</v>
      </c>
      <c r="N3" s="43">
        <v>40772.478888888887</v>
      </c>
      <c r="O3" s="44">
        <v>1001</v>
      </c>
      <c r="P3" s="44">
        <v>430</v>
      </c>
      <c r="Q3" s="44">
        <v>415</v>
      </c>
      <c r="R3" s="44">
        <v>300</v>
      </c>
      <c r="S3" s="44">
        <v>600</v>
      </c>
      <c r="T3" s="44">
        <v>19.55</v>
      </c>
      <c r="U3" s="44">
        <v>11.5</v>
      </c>
      <c r="V3" s="44">
        <v>4786</v>
      </c>
      <c r="W3" s="44">
        <v>973</v>
      </c>
      <c r="X3" s="44">
        <v>5.0999999999999997E-2</v>
      </c>
      <c r="Y3" s="44" t="s">
        <v>342</v>
      </c>
    </row>
    <row r="4" spans="1:25" s="44" customFormat="1">
      <c r="A4" s="43">
        <v>40772.45039351852</v>
      </c>
      <c r="B4" s="44">
        <v>1002</v>
      </c>
      <c r="C4" s="5" t="str">
        <f>VLOOKUP(B4,Both_IDtemplate!$A$1:$D$217,2,FALSE)</f>
        <v>10T</v>
      </c>
      <c r="D4" s="5" t="str">
        <f>VLOOKUP($B4,Both_IDtemplate!$A$1:$D$217,3,FALSE)</f>
        <v>10T</v>
      </c>
      <c r="E4" s="5" t="str">
        <f>VLOOKUP($B4,Both_IDtemplate!$A$1:$D$217,4,FALSE)</f>
        <v>10T2</v>
      </c>
      <c r="F4" s="44">
        <v>13.27</v>
      </c>
      <c r="G4" s="44">
        <v>6.0000000000000001E-3</v>
      </c>
      <c r="H4" s="45">
        <v>0.435</v>
      </c>
      <c r="I4" s="44">
        <v>0.23699999999999999</v>
      </c>
      <c r="J4" s="44">
        <v>10.35</v>
      </c>
      <c r="K4" s="44">
        <v>15.18</v>
      </c>
      <c r="L4" s="44">
        <v>0</v>
      </c>
      <c r="M4" s="44">
        <v>0</v>
      </c>
      <c r="N4" s="43">
        <v>40772.45039351852</v>
      </c>
      <c r="O4" s="44">
        <v>1002</v>
      </c>
      <c r="P4" s="44">
        <v>473</v>
      </c>
      <c r="Q4" s="44">
        <v>443</v>
      </c>
      <c r="R4" s="44">
        <v>300</v>
      </c>
      <c r="S4" s="44">
        <v>600</v>
      </c>
      <c r="T4" s="44">
        <v>19.260000000000002</v>
      </c>
      <c r="U4" s="44">
        <v>11.85</v>
      </c>
      <c r="V4" s="44">
        <v>4786</v>
      </c>
      <c r="W4" s="44">
        <v>973</v>
      </c>
      <c r="X4" s="44">
        <v>5.0999999999999997E-2</v>
      </c>
      <c r="Y4" s="44" t="s">
        <v>342</v>
      </c>
    </row>
    <row r="5" spans="1:25" s="44" customFormat="1">
      <c r="A5" s="43">
        <v>40772.452986111108</v>
      </c>
      <c r="B5" s="44">
        <v>1002</v>
      </c>
      <c r="C5" s="5" t="str">
        <f>VLOOKUP(B5,Both_IDtemplate!$A$1:$D$217,2,FALSE)</f>
        <v>10T</v>
      </c>
      <c r="D5" s="5" t="str">
        <f>VLOOKUP($B5,Both_IDtemplate!$A$1:$D$217,3,FALSE)</f>
        <v>10T</v>
      </c>
      <c r="E5" s="5" t="str">
        <f>VLOOKUP($B5,Both_IDtemplate!$A$1:$D$217,4,FALSE)</f>
        <v>10T2</v>
      </c>
      <c r="F5" s="44">
        <v>13.32</v>
      </c>
      <c r="G5" s="44">
        <v>-4.0000000000000001E-3</v>
      </c>
      <c r="H5" s="45">
        <v>0.37</v>
      </c>
      <c r="I5" s="44">
        <v>-0.13400000000000001</v>
      </c>
      <c r="J5" s="44">
        <v>10.93</v>
      </c>
      <c r="K5" s="44">
        <v>15.82</v>
      </c>
      <c r="L5" s="44">
        <v>0</v>
      </c>
      <c r="M5" s="44">
        <v>0</v>
      </c>
      <c r="N5" s="43">
        <v>40772.452986111108</v>
      </c>
      <c r="O5" s="44">
        <v>1002</v>
      </c>
      <c r="P5" s="44">
        <v>473</v>
      </c>
      <c r="Q5" s="44">
        <v>443</v>
      </c>
      <c r="R5" s="44">
        <v>300</v>
      </c>
      <c r="S5" s="44">
        <v>600</v>
      </c>
      <c r="T5" s="44">
        <v>20.36</v>
      </c>
      <c r="U5" s="44">
        <v>11.82</v>
      </c>
      <c r="V5" s="44">
        <v>4786</v>
      </c>
      <c r="W5" s="44">
        <v>973</v>
      </c>
      <c r="X5" s="44">
        <v>5.0999999999999997E-2</v>
      </c>
      <c r="Y5" s="44" t="s">
        <v>342</v>
      </c>
    </row>
    <row r="6" spans="1:25" s="44" customFormat="1">
      <c r="A6" s="43">
        <v>40772.456319444442</v>
      </c>
      <c r="B6" s="44">
        <v>1002</v>
      </c>
      <c r="C6" s="5" t="str">
        <f>VLOOKUP(B6,Both_IDtemplate!$A$1:$D$217,2,FALSE)</f>
        <v>10T</v>
      </c>
      <c r="D6" s="5" t="str">
        <f>VLOOKUP($B6,Both_IDtemplate!$A$1:$D$217,3,FALSE)</f>
        <v>10T</v>
      </c>
      <c r="E6" s="5" t="str">
        <f>VLOOKUP($B6,Both_IDtemplate!$A$1:$D$217,4,FALSE)</f>
        <v>10T2</v>
      </c>
      <c r="F6" s="44">
        <v>13.36</v>
      </c>
      <c r="G6" s="44">
        <v>5.0000000000000001E-3</v>
      </c>
      <c r="H6" s="45">
        <v>0.34399999999999997</v>
      </c>
      <c r="I6" s="44">
        <v>0.2</v>
      </c>
      <c r="J6" s="44">
        <v>11.34</v>
      </c>
      <c r="K6" s="44">
        <v>16.260000000000002</v>
      </c>
      <c r="L6" s="44">
        <v>0</v>
      </c>
      <c r="M6" s="44">
        <v>0</v>
      </c>
      <c r="N6" s="43">
        <v>40772.456319444442</v>
      </c>
      <c r="O6" s="44">
        <v>1002</v>
      </c>
      <c r="P6" s="44">
        <v>450</v>
      </c>
      <c r="Q6" s="44">
        <v>410</v>
      </c>
      <c r="R6" s="44">
        <v>300</v>
      </c>
      <c r="S6" s="44">
        <v>600</v>
      </c>
      <c r="T6" s="44">
        <v>20.36</v>
      </c>
      <c r="U6" s="44">
        <v>12</v>
      </c>
      <c r="V6" s="44">
        <v>4786</v>
      </c>
      <c r="W6" s="44">
        <v>973</v>
      </c>
      <c r="X6" s="44">
        <v>5.0999999999999997E-2</v>
      </c>
      <c r="Y6" s="44" t="s">
        <v>342</v>
      </c>
    </row>
    <row r="7" spans="1:25" s="44" customFormat="1">
      <c r="A7" s="43">
        <v>40772.441481481481</v>
      </c>
      <c r="B7" s="44">
        <v>1003</v>
      </c>
      <c r="C7" s="5" t="str">
        <f>VLOOKUP(B7,Both_IDtemplate!$A$1:$D$217,2,FALSE)</f>
        <v>10T</v>
      </c>
      <c r="D7" s="5" t="str">
        <f>VLOOKUP($B7,Both_IDtemplate!$A$1:$D$217,3,FALSE)</f>
        <v>10T</v>
      </c>
      <c r="E7" s="5" t="str">
        <f>VLOOKUP($B7,Both_IDtemplate!$A$1:$D$217,4,FALSE)</f>
        <v>10T3</v>
      </c>
      <c r="F7" s="44">
        <v>-11.23</v>
      </c>
      <c r="G7" s="44">
        <v>-8.9999999999999993E-3</v>
      </c>
      <c r="H7" s="45">
        <v>0.80600000000000005</v>
      </c>
      <c r="I7" s="44">
        <v>-0.35699999999999998</v>
      </c>
      <c r="J7" s="44">
        <v>15.49</v>
      </c>
      <c r="K7" s="44">
        <v>20.79</v>
      </c>
      <c r="L7" s="44">
        <v>0</v>
      </c>
      <c r="M7" s="44">
        <v>0</v>
      </c>
      <c r="N7" s="43">
        <v>40772.441481481481</v>
      </c>
      <c r="O7" s="44">
        <v>1003</v>
      </c>
      <c r="P7" s="44">
        <v>506</v>
      </c>
      <c r="Q7" s="44">
        <v>476</v>
      </c>
      <c r="R7" s="44">
        <v>300</v>
      </c>
      <c r="S7" s="44">
        <v>600</v>
      </c>
      <c r="T7" s="44">
        <v>19.57</v>
      </c>
      <c r="U7" s="44">
        <v>12.04</v>
      </c>
      <c r="V7" s="44">
        <v>4786</v>
      </c>
      <c r="W7" s="44">
        <v>971</v>
      </c>
      <c r="X7" s="44">
        <v>5.0999999999999997E-2</v>
      </c>
      <c r="Y7" s="44" t="s">
        <v>342</v>
      </c>
    </row>
    <row r="8" spans="1:25" s="44" customFormat="1">
      <c r="A8" s="43">
        <v>40772.472037037034</v>
      </c>
      <c r="B8" s="44">
        <v>1003</v>
      </c>
      <c r="C8" s="5" t="str">
        <f>VLOOKUP(B8,Both_IDtemplate!$A$1:$D$217,2,FALSE)</f>
        <v>10T</v>
      </c>
      <c r="D8" s="5" t="str">
        <f>VLOOKUP($B8,Both_IDtemplate!$A$1:$D$217,3,FALSE)</f>
        <v>10T</v>
      </c>
      <c r="E8" s="5" t="str">
        <f>VLOOKUP($B8,Both_IDtemplate!$A$1:$D$217,4,FALSE)</f>
        <v>10T3</v>
      </c>
      <c r="F8" s="44">
        <v>12.94</v>
      </c>
      <c r="G8" s="44">
        <v>8.9999999999999993E-3</v>
      </c>
      <c r="H8" s="45">
        <v>0.55600000000000005</v>
      </c>
      <c r="I8" s="44">
        <v>0.32500000000000001</v>
      </c>
      <c r="J8" s="44">
        <v>29.38</v>
      </c>
      <c r="K8" s="44">
        <v>35.950000000000003</v>
      </c>
      <c r="L8" s="44">
        <v>0</v>
      </c>
      <c r="M8" s="44">
        <v>0</v>
      </c>
      <c r="N8" s="43">
        <v>40772.472037037034</v>
      </c>
      <c r="O8" s="44">
        <v>1003</v>
      </c>
      <c r="P8" s="44">
        <v>430</v>
      </c>
      <c r="Q8" s="44">
        <v>415</v>
      </c>
      <c r="R8" s="44">
        <v>300</v>
      </c>
      <c r="S8" s="44">
        <v>600</v>
      </c>
      <c r="T8" s="44">
        <v>18.88</v>
      </c>
      <c r="U8" s="44">
        <v>11.92</v>
      </c>
      <c r="V8" s="44">
        <v>4786</v>
      </c>
      <c r="W8" s="44">
        <v>973</v>
      </c>
      <c r="X8" s="44">
        <v>5.0999999999999997E-2</v>
      </c>
      <c r="Y8" s="44" t="s">
        <v>342</v>
      </c>
    </row>
    <row r="9" spans="1:25" s="44" customFormat="1">
      <c r="A9" s="43">
        <v>40772.460231481484</v>
      </c>
      <c r="B9" s="44">
        <v>1004</v>
      </c>
      <c r="C9" s="5" t="str">
        <f>VLOOKUP(B9,Both_IDtemplate!$A$1:$D$217,2,FALSE)</f>
        <v>10T</v>
      </c>
      <c r="D9" s="5" t="str">
        <f>VLOOKUP($B9,Both_IDtemplate!$A$1:$D$217,3,FALSE)</f>
        <v>10T</v>
      </c>
      <c r="E9" s="5" t="str">
        <f>VLOOKUP($B9,Both_IDtemplate!$A$1:$D$217,4,FALSE)</f>
        <v>10T4</v>
      </c>
      <c r="F9" s="44">
        <v>12.31</v>
      </c>
      <c r="G9" s="44">
        <v>-7.0000000000000001E-3</v>
      </c>
      <c r="H9" s="45">
        <v>0.151</v>
      </c>
      <c r="I9" s="44">
        <v>-0.249</v>
      </c>
      <c r="J9" s="44">
        <v>26.55</v>
      </c>
      <c r="K9" s="44">
        <v>32.86</v>
      </c>
      <c r="L9" s="44">
        <v>0</v>
      </c>
      <c r="M9" s="44">
        <v>0</v>
      </c>
      <c r="N9" s="43">
        <v>40772.460231481484</v>
      </c>
      <c r="O9" s="44">
        <v>1004</v>
      </c>
      <c r="P9" s="44">
        <v>450</v>
      </c>
      <c r="Q9" s="44">
        <v>410</v>
      </c>
      <c r="R9" s="44">
        <v>300</v>
      </c>
      <c r="S9" s="44">
        <v>600</v>
      </c>
      <c r="T9" s="44">
        <v>20.38</v>
      </c>
      <c r="U9" s="44">
        <v>11.84</v>
      </c>
      <c r="V9" s="44">
        <v>4786</v>
      </c>
      <c r="W9" s="44">
        <v>973</v>
      </c>
      <c r="X9" s="44">
        <v>5.0999999999999997E-2</v>
      </c>
      <c r="Y9" s="44" t="s">
        <v>342</v>
      </c>
    </row>
    <row r="10" spans="1:25" s="44" customFormat="1">
      <c r="A10" s="43">
        <v>40772.466180555559</v>
      </c>
      <c r="B10" s="44">
        <v>1004</v>
      </c>
      <c r="C10" s="5" t="str">
        <f>VLOOKUP(B10,Both_IDtemplate!$A$1:$D$217,2,FALSE)</f>
        <v>10T</v>
      </c>
      <c r="D10" s="5" t="str">
        <f>VLOOKUP($B10,Both_IDtemplate!$A$1:$D$217,3,FALSE)</f>
        <v>10T</v>
      </c>
      <c r="E10" s="5" t="str">
        <f>VLOOKUP($B10,Both_IDtemplate!$A$1:$D$217,4,FALSE)</f>
        <v>10T4</v>
      </c>
      <c r="F10" s="44">
        <v>12.3</v>
      </c>
      <c r="G10" s="44">
        <v>8.9999999999999993E-3</v>
      </c>
      <c r="H10" s="45">
        <v>0.59099999999999997</v>
      </c>
      <c r="I10" s="44">
        <v>0.33100000000000002</v>
      </c>
      <c r="J10" s="44">
        <v>26.78</v>
      </c>
      <c r="K10" s="44">
        <v>33.11</v>
      </c>
      <c r="L10" s="44">
        <v>0</v>
      </c>
      <c r="M10" s="44">
        <v>0</v>
      </c>
      <c r="N10" s="43">
        <v>40772.466180555559</v>
      </c>
      <c r="O10" s="44">
        <v>1004</v>
      </c>
      <c r="P10" s="44">
        <v>430</v>
      </c>
      <c r="Q10" s="44">
        <v>415</v>
      </c>
      <c r="R10" s="44">
        <v>300</v>
      </c>
      <c r="S10" s="44">
        <v>600</v>
      </c>
      <c r="T10" s="44">
        <v>19.45</v>
      </c>
      <c r="U10" s="44">
        <v>11.79</v>
      </c>
      <c r="V10" s="44">
        <v>4786</v>
      </c>
      <c r="W10" s="44">
        <v>973</v>
      </c>
      <c r="X10" s="44">
        <v>5.0999999999999997E-2</v>
      </c>
      <c r="Y10" s="44" t="s">
        <v>342</v>
      </c>
    </row>
    <row r="11" spans="1:25" s="44" customFormat="1">
      <c r="A11" s="43">
        <v>40772.468819444446</v>
      </c>
      <c r="B11" s="44">
        <v>1004</v>
      </c>
      <c r="C11" s="5" t="str">
        <f>VLOOKUP(B11,Both_IDtemplate!$A$1:$D$217,2,FALSE)</f>
        <v>10T</v>
      </c>
      <c r="D11" s="5" t="str">
        <f>VLOOKUP($B11,Both_IDtemplate!$A$1:$D$217,3,FALSE)</f>
        <v>10T</v>
      </c>
      <c r="E11" s="5" t="str">
        <f>VLOOKUP($B11,Both_IDtemplate!$A$1:$D$217,4,FALSE)</f>
        <v>10T4</v>
      </c>
      <c r="F11" s="44">
        <v>12.31</v>
      </c>
      <c r="G11" s="44">
        <v>8.9999999999999993E-3</v>
      </c>
      <c r="H11" s="45">
        <v>0.58599999999999997</v>
      </c>
      <c r="I11" s="44">
        <v>0.34799999999999998</v>
      </c>
      <c r="J11" s="44">
        <v>26.03</v>
      </c>
      <c r="K11" s="44">
        <v>32.29</v>
      </c>
      <c r="L11" s="44">
        <v>0</v>
      </c>
      <c r="M11" s="44">
        <v>0</v>
      </c>
      <c r="N11" s="43">
        <v>40772.468819444446</v>
      </c>
      <c r="O11" s="44">
        <v>1004</v>
      </c>
      <c r="P11" s="44">
        <v>430</v>
      </c>
      <c r="Q11" s="44">
        <v>415</v>
      </c>
      <c r="R11" s="44">
        <v>300</v>
      </c>
      <c r="S11" s="44">
        <v>600</v>
      </c>
      <c r="T11" s="44">
        <v>19.149999999999999</v>
      </c>
      <c r="U11" s="44">
        <v>11.56</v>
      </c>
      <c r="V11" s="44">
        <v>4786</v>
      </c>
      <c r="W11" s="44">
        <v>972</v>
      </c>
      <c r="X11" s="44">
        <v>5.0999999999999997E-2</v>
      </c>
      <c r="Y11" s="44" t="s">
        <v>342</v>
      </c>
    </row>
    <row r="12" spans="1:25" s="44" customFormat="1">
      <c r="A12" s="43">
        <v>40772.444212962961</v>
      </c>
      <c r="B12" s="44">
        <v>1005</v>
      </c>
      <c r="C12" s="5" t="str">
        <f>VLOOKUP(B12,Both_IDtemplate!$A$1:$D$217,2,FALSE)</f>
        <v>10T</v>
      </c>
      <c r="D12" s="5" t="str">
        <f>VLOOKUP($B12,Both_IDtemplate!$A$1:$D$217,3,FALSE)</f>
        <v>10T</v>
      </c>
      <c r="E12" s="5" t="str">
        <f>VLOOKUP($B12,Both_IDtemplate!$A$1:$D$217,4,FALSE)</f>
        <v>10T5</v>
      </c>
      <c r="F12" s="44">
        <v>11.86</v>
      </c>
      <c r="G12" s="44">
        <v>2E-3</v>
      </c>
      <c r="H12" s="45">
        <v>9.1999999999999998E-2</v>
      </c>
      <c r="I12" s="44">
        <v>9.1999999999999998E-2</v>
      </c>
      <c r="J12" s="44">
        <v>34.840000000000003</v>
      </c>
      <c r="K12" s="44">
        <v>41.9</v>
      </c>
      <c r="L12" s="44">
        <v>0</v>
      </c>
      <c r="M12" s="44">
        <v>0</v>
      </c>
      <c r="N12" s="43">
        <v>40772.444212962961</v>
      </c>
      <c r="O12" s="44">
        <v>1005</v>
      </c>
      <c r="P12" s="44">
        <v>506</v>
      </c>
      <c r="Q12" s="44">
        <v>476</v>
      </c>
      <c r="R12" s="44">
        <v>300</v>
      </c>
      <c r="S12" s="44">
        <v>600</v>
      </c>
      <c r="T12" s="44">
        <v>19.61</v>
      </c>
      <c r="U12" s="44">
        <v>12</v>
      </c>
      <c r="V12" s="44">
        <v>4786</v>
      </c>
      <c r="W12" s="44">
        <v>971</v>
      </c>
      <c r="X12" s="44">
        <v>5.0999999999999997E-2</v>
      </c>
      <c r="Y12" s="44" t="s">
        <v>342</v>
      </c>
    </row>
    <row r="13" spans="1:25" s="44" customFormat="1">
      <c r="A13" s="43">
        <v>40772.446620370371</v>
      </c>
      <c r="B13" s="44">
        <v>1005</v>
      </c>
      <c r="C13" s="5" t="str">
        <f>VLOOKUP(B13,Both_IDtemplate!$A$1:$D$217,2,FALSE)</f>
        <v>10T</v>
      </c>
      <c r="D13" s="5" t="str">
        <f>VLOOKUP($B13,Both_IDtemplate!$A$1:$D$217,3,FALSE)</f>
        <v>10T</v>
      </c>
      <c r="E13" s="5" t="str">
        <f>VLOOKUP($B13,Both_IDtemplate!$A$1:$D$217,4,FALSE)</f>
        <v>10T5</v>
      </c>
      <c r="F13" s="44">
        <v>11.87</v>
      </c>
      <c r="G13" s="44">
        <v>-7.0000000000000001E-3</v>
      </c>
      <c r="H13" s="45">
        <v>0.71</v>
      </c>
      <c r="I13" s="44">
        <v>-0.26300000000000001</v>
      </c>
      <c r="J13" s="44">
        <v>32.26</v>
      </c>
      <c r="K13" s="44">
        <v>39.090000000000003</v>
      </c>
      <c r="L13" s="44">
        <v>0</v>
      </c>
      <c r="M13" s="44">
        <v>0</v>
      </c>
      <c r="N13" s="43">
        <v>40772.446620370371</v>
      </c>
      <c r="O13" s="44">
        <v>1005</v>
      </c>
      <c r="P13" s="44">
        <v>473</v>
      </c>
      <c r="Q13" s="44">
        <v>443</v>
      </c>
      <c r="R13" s="44">
        <v>300</v>
      </c>
      <c r="S13" s="44">
        <v>600</v>
      </c>
      <c r="T13" s="44">
        <v>19.87</v>
      </c>
      <c r="U13" s="44">
        <v>12</v>
      </c>
      <c r="V13" s="44">
        <v>4786</v>
      </c>
      <c r="W13" s="44">
        <v>973</v>
      </c>
      <c r="X13" s="44">
        <v>5.0999999999999997E-2</v>
      </c>
      <c r="Y13" s="44" t="s">
        <v>342</v>
      </c>
    </row>
    <row r="14" spans="1:25" s="44" customFormat="1">
      <c r="A14" s="43">
        <v>40772.476157407407</v>
      </c>
      <c r="B14" s="44">
        <v>1006</v>
      </c>
      <c r="C14" s="5" t="str">
        <f>VLOOKUP(B14,Both_IDtemplate!$A$1:$D$217,2,FALSE)</f>
        <v>10T</v>
      </c>
      <c r="D14" s="5" t="str">
        <f>VLOOKUP($B14,Both_IDtemplate!$A$1:$D$217,3,FALSE)</f>
        <v>10T</v>
      </c>
      <c r="E14" s="5" t="str">
        <f>VLOOKUP($B14,Both_IDtemplate!$A$1:$D$217,4,FALSE)</f>
        <v>10T6</v>
      </c>
      <c r="F14" s="44">
        <v>13.22</v>
      </c>
      <c r="G14" s="44">
        <v>1.2E-2</v>
      </c>
      <c r="H14" s="45">
        <v>0.72599999999999998</v>
      </c>
      <c r="I14" s="44">
        <v>0.47099999999999997</v>
      </c>
      <c r="J14" s="44">
        <v>11.29</v>
      </c>
      <c r="K14" s="44">
        <v>16.22</v>
      </c>
      <c r="L14" s="44">
        <v>0</v>
      </c>
      <c r="M14" s="44">
        <v>0</v>
      </c>
      <c r="N14" s="43">
        <v>40772.476157407407</v>
      </c>
      <c r="O14" s="44">
        <v>1006</v>
      </c>
      <c r="P14" s="44">
        <v>430</v>
      </c>
      <c r="Q14" s="44">
        <v>415</v>
      </c>
      <c r="R14" s="44">
        <v>300</v>
      </c>
      <c r="S14" s="44">
        <v>600</v>
      </c>
      <c r="T14" s="44">
        <v>19.41</v>
      </c>
      <c r="U14" s="44">
        <v>11.71</v>
      </c>
      <c r="V14" s="44">
        <v>4786</v>
      </c>
      <c r="W14" s="44">
        <v>973</v>
      </c>
      <c r="X14" s="44">
        <v>5.0999999999999997E-2</v>
      </c>
      <c r="Y14" s="44" t="s">
        <v>342</v>
      </c>
    </row>
    <row r="15" spans="1:25">
      <c r="A15" s="46">
        <v>40772.543657407405</v>
      </c>
      <c r="B15" s="41">
        <v>1101</v>
      </c>
      <c r="C15" s="5" t="str">
        <f>VLOOKUP(B15,Both_IDtemplate!$A$1:$D$217,2,FALSE)</f>
        <v>6N</v>
      </c>
      <c r="D15" s="5" t="str">
        <f>VLOOKUP($B15,Both_IDtemplate!$A$1:$D$217,3,FALSE)</f>
        <v>6N</v>
      </c>
      <c r="E15" s="5" t="str">
        <f>VLOOKUP($B15,Both_IDtemplate!$A$1:$D$217,4,FALSE)</f>
        <v>6N1</v>
      </c>
      <c r="F15" s="41">
        <v>15.9</v>
      </c>
      <c r="G15" s="41">
        <v>0.13700000000000001</v>
      </c>
      <c r="H15" s="42">
        <v>0.995</v>
      </c>
      <c r="I15" s="41">
        <v>5.0330000000000004</v>
      </c>
      <c r="J15" s="41">
        <v>11.77</v>
      </c>
      <c r="K15" s="41">
        <v>16.739999999999998</v>
      </c>
      <c r="L15" s="41">
        <v>0</v>
      </c>
      <c r="M15" s="41">
        <v>0</v>
      </c>
      <c r="N15" s="46">
        <v>40772.543657407405</v>
      </c>
      <c r="O15" s="41">
        <v>1101</v>
      </c>
      <c r="P15" s="41">
        <v>450</v>
      </c>
      <c r="Q15" s="41">
        <v>435</v>
      </c>
      <c r="R15" s="41">
        <v>300</v>
      </c>
      <c r="S15" s="41">
        <v>600</v>
      </c>
      <c r="T15" s="41">
        <v>20.84</v>
      </c>
      <c r="U15" s="41">
        <v>11.77</v>
      </c>
      <c r="V15" s="41">
        <v>4786</v>
      </c>
      <c r="W15" s="41">
        <v>958</v>
      </c>
      <c r="X15" s="41">
        <v>5.0999999999999997E-2</v>
      </c>
    </row>
    <row r="16" spans="1:25">
      <c r="A16" s="46">
        <v>40772.567939814813</v>
      </c>
      <c r="B16" s="41">
        <v>1102</v>
      </c>
      <c r="C16" s="5" t="str">
        <f>VLOOKUP(B16,Both_IDtemplate!$A$1:$D$217,2,FALSE)</f>
        <v>6N</v>
      </c>
      <c r="D16" s="5" t="str">
        <f>VLOOKUP($B16,Both_IDtemplate!$A$1:$D$217,3,FALSE)</f>
        <v>6N</v>
      </c>
      <c r="E16" s="5" t="str">
        <f>VLOOKUP($B16,Both_IDtemplate!$A$1:$D$217,4,FALSE)</f>
        <v>6N2</v>
      </c>
      <c r="F16" s="41">
        <v>12.41</v>
      </c>
      <c r="G16" s="41">
        <v>0.06</v>
      </c>
      <c r="H16" s="42">
        <v>0.99299999999999999</v>
      </c>
      <c r="I16" s="41">
        <v>2.2120000000000002</v>
      </c>
      <c r="J16" s="41">
        <v>18.399999999999999</v>
      </c>
      <c r="K16" s="41">
        <v>23.97</v>
      </c>
      <c r="L16" s="41">
        <v>0</v>
      </c>
      <c r="M16" s="41">
        <v>0</v>
      </c>
      <c r="N16" s="46">
        <v>40772.567939814813</v>
      </c>
      <c r="O16" s="41">
        <v>1102</v>
      </c>
      <c r="P16" s="41">
        <v>380</v>
      </c>
      <c r="Q16" s="41">
        <v>360</v>
      </c>
      <c r="R16" s="41">
        <v>300</v>
      </c>
      <c r="S16" s="41">
        <v>600</v>
      </c>
      <c r="T16" s="41">
        <v>21.77</v>
      </c>
      <c r="U16" s="41">
        <v>11.59</v>
      </c>
      <c r="V16" s="41">
        <v>4786</v>
      </c>
      <c r="W16" s="41">
        <v>957</v>
      </c>
      <c r="X16" s="41">
        <v>5.0999999999999997E-2</v>
      </c>
    </row>
    <row r="17" spans="1:24">
      <c r="A17" s="46">
        <v>40772.564953703702</v>
      </c>
      <c r="B17" s="41">
        <v>1103</v>
      </c>
      <c r="C17" s="5" t="str">
        <f>VLOOKUP(B17,Both_IDtemplate!$A$1:$D$217,2,FALSE)</f>
        <v>6N</v>
      </c>
      <c r="D17" s="5" t="str">
        <f>VLOOKUP($B17,Both_IDtemplate!$A$1:$D$217,3,FALSE)</f>
        <v>6N</v>
      </c>
      <c r="E17" s="5" t="str">
        <f>VLOOKUP($B17,Both_IDtemplate!$A$1:$D$217,4,FALSE)</f>
        <v>6N3</v>
      </c>
      <c r="F17" s="41">
        <v>11.94</v>
      </c>
      <c r="G17" s="41">
        <v>7.0000000000000007E-2</v>
      </c>
      <c r="H17" s="42">
        <v>0.996</v>
      </c>
      <c r="I17" s="41">
        <v>2.5680000000000001</v>
      </c>
      <c r="J17" s="41">
        <v>16.510000000000002</v>
      </c>
      <c r="K17" s="41">
        <v>21.91</v>
      </c>
      <c r="L17" s="41">
        <v>0</v>
      </c>
      <c r="M17" s="41">
        <v>0</v>
      </c>
      <c r="N17" s="46">
        <v>40772.564953703702</v>
      </c>
      <c r="O17" s="41">
        <v>1103</v>
      </c>
      <c r="P17" s="41">
        <v>380</v>
      </c>
      <c r="Q17" s="41">
        <v>360</v>
      </c>
      <c r="R17" s="41">
        <v>300</v>
      </c>
      <c r="S17" s="41">
        <v>600</v>
      </c>
      <c r="T17" s="41">
        <v>21.79</v>
      </c>
      <c r="U17" s="41">
        <v>11.81</v>
      </c>
      <c r="V17" s="41">
        <v>4786</v>
      </c>
      <c r="W17" s="41">
        <v>956</v>
      </c>
      <c r="X17" s="41">
        <v>5.0999999999999997E-2</v>
      </c>
    </row>
    <row r="18" spans="1:24">
      <c r="A18" s="46">
        <v>40772.55159722222</v>
      </c>
      <c r="B18" s="41">
        <v>1104</v>
      </c>
      <c r="C18" s="5" t="str">
        <f>VLOOKUP(B18,Both_IDtemplate!$A$1:$D$217,2,FALSE)</f>
        <v>6N</v>
      </c>
      <c r="D18" s="5" t="str">
        <f>VLOOKUP($B18,Both_IDtemplate!$A$1:$D$217,3,FALSE)</f>
        <v>6N</v>
      </c>
      <c r="E18" s="5" t="str">
        <f>VLOOKUP($B18,Both_IDtemplate!$A$1:$D$217,4,FALSE)</f>
        <v>6N4</v>
      </c>
      <c r="F18" s="41">
        <v>12.95</v>
      </c>
      <c r="G18" s="41">
        <v>0.16500000000000001</v>
      </c>
      <c r="H18" s="42">
        <v>0.998</v>
      </c>
      <c r="I18" s="41">
        <v>6.0830000000000002</v>
      </c>
      <c r="J18" s="41">
        <v>24.2</v>
      </c>
      <c r="K18" s="41">
        <v>30.3</v>
      </c>
      <c r="L18" s="41">
        <v>0</v>
      </c>
      <c r="M18" s="41">
        <v>0</v>
      </c>
      <c r="N18" s="46">
        <v>40772.55159722222</v>
      </c>
      <c r="O18" s="41">
        <v>1104</v>
      </c>
      <c r="P18" s="41">
        <v>368</v>
      </c>
      <c r="Q18" s="41">
        <v>350</v>
      </c>
      <c r="R18" s="41">
        <v>300</v>
      </c>
      <c r="S18" s="41">
        <v>600</v>
      </c>
      <c r="T18" s="41">
        <v>20.67</v>
      </c>
      <c r="U18" s="41">
        <v>11.6</v>
      </c>
      <c r="V18" s="41">
        <v>4786</v>
      </c>
      <c r="W18" s="41">
        <v>956</v>
      </c>
      <c r="X18" s="41">
        <v>5.0999999999999997E-2</v>
      </c>
    </row>
    <row r="19" spans="1:24">
      <c r="A19" s="46">
        <v>40772.561296296299</v>
      </c>
      <c r="B19" s="41">
        <v>1105</v>
      </c>
      <c r="C19" s="5" t="str">
        <f>VLOOKUP(B19,Both_IDtemplate!$A$1:$D$217,2,FALSE)</f>
        <v>6N</v>
      </c>
      <c r="D19" s="5" t="str">
        <f>VLOOKUP($B19,Both_IDtemplate!$A$1:$D$217,3,FALSE)</f>
        <v>6N</v>
      </c>
      <c r="E19" s="5" t="str">
        <f>VLOOKUP($B19,Both_IDtemplate!$A$1:$D$217,4,FALSE)</f>
        <v>6N5</v>
      </c>
      <c r="F19" s="41">
        <v>14.15</v>
      </c>
      <c r="G19" s="41">
        <v>0.104</v>
      </c>
      <c r="H19" s="42">
        <v>0.997</v>
      </c>
      <c r="I19" s="41">
        <v>3.8359999999999999</v>
      </c>
      <c r="J19" s="41">
        <v>25.44</v>
      </c>
      <c r="K19" s="41">
        <v>31.65</v>
      </c>
      <c r="L19" s="41">
        <v>0</v>
      </c>
      <c r="M19" s="41">
        <v>0</v>
      </c>
      <c r="N19" s="46">
        <v>40772.561296296299</v>
      </c>
      <c r="O19" s="41">
        <v>1105</v>
      </c>
      <c r="P19" s="41">
        <v>380</v>
      </c>
      <c r="Q19" s="41">
        <v>360</v>
      </c>
      <c r="R19" s="41">
        <v>300</v>
      </c>
      <c r="S19" s="41">
        <v>600</v>
      </c>
      <c r="T19" s="41">
        <v>22.52</v>
      </c>
      <c r="U19" s="41">
        <v>11.57</v>
      </c>
      <c r="V19" s="41">
        <v>4786</v>
      </c>
      <c r="W19" s="41">
        <v>956</v>
      </c>
      <c r="X19" s="41">
        <v>5.0999999999999997E-2</v>
      </c>
    </row>
    <row r="20" spans="1:24">
      <c r="A20" s="46">
        <v>40772.558263888888</v>
      </c>
      <c r="B20" s="41">
        <v>1106</v>
      </c>
      <c r="C20" s="5" t="str">
        <f>VLOOKUP(B20,Both_IDtemplate!$A$1:$D$217,2,FALSE)</f>
        <v>6N</v>
      </c>
      <c r="D20" s="5" t="str">
        <f>VLOOKUP($B20,Both_IDtemplate!$A$1:$D$217,3,FALSE)</f>
        <v>6N</v>
      </c>
      <c r="E20" s="5" t="str">
        <f>VLOOKUP($B20,Both_IDtemplate!$A$1:$D$217,4,FALSE)</f>
        <v>6N6</v>
      </c>
      <c r="F20" s="41">
        <v>13.1</v>
      </c>
      <c r="G20" s="41">
        <v>0.115</v>
      </c>
      <c r="H20" s="42">
        <v>0.997</v>
      </c>
      <c r="I20" s="41">
        <v>4.218</v>
      </c>
      <c r="J20" s="41">
        <v>31.52</v>
      </c>
      <c r="K20" s="41">
        <v>38.28</v>
      </c>
      <c r="L20" s="41">
        <v>0</v>
      </c>
      <c r="M20" s="41">
        <v>0</v>
      </c>
      <c r="N20" s="46">
        <v>40772.558263888888</v>
      </c>
      <c r="O20" s="41">
        <v>1106</v>
      </c>
      <c r="P20" s="41">
        <v>380</v>
      </c>
      <c r="Q20" s="41">
        <v>360</v>
      </c>
      <c r="R20" s="41">
        <v>300</v>
      </c>
      <c r="S20" s="41">
        <v>600</v>
      </c>
      <c r="T20" s="41">
        <v>23.19</v>
      </c>
      <c r="U20" s="41">
        <v>11.64</v>
      </c>
      <c r="V20" s="41">
        <v>4786</v>
      </c>
      <c r="W20" s="41">
        <v>957</v>
      </c>
      <c r="X20" s="41">
        <v>5.0999999999999997E-2</v>
      </c>
    </row>
    <row r="21" spans="1:24">
      <c r="A21" s="46">
        <v>40772.579282407409</v>
      </c>
      <c r="B21" s="41">
        <v>1201</v>
      </c>
      <c r="C21" s="5" t="str">
        <f>VLOOKUP(B21,Both_IDtemplate!$A$1:$D$217,2,FALSE)</f>
        <v>7N</v>
      </c>
      <c r="D21" s="5" t="str">
        <f>VLOOKUP($B21,Both_IDtemplate!$A$1:$D$217,3,FALSE)</f>
        <v>7N</v>
      </c>
      <c r="E21" s="5" t="str">
        <f>VLOOKUP($B21,Both_IDtemplate!$A$1:$D$217,4,FALSE)</f>
        <v>7N1</v>
      </c>
      <c r="F21" s="41">
        <v>12.18</v>
      </c>
      <c r="G21" s="41">
        <v>5.3999999999999999E-2</v>
      </c>
      <c r="H21" s="42">
        <v>0.99299999999999999</v>
      </c>
      <c r="I21" s="41">
        <v>2.0089999999999999</v>
      </c>
      <c r="J21" s="41">
        <v>20.97</v>
      </c>
      <c r="K21" s="41">
        <v>26.77</v>
      </c>
      <c r="L21" s="41">
        <v>0</v>
      </c>
      <c r="M21" s="41">
        <v>0</v>
      </c>
      <c r="N21" s="46">
        <v>40772.579282407409</v>
      </c>
      <c r="O21" s="41">
        <v>1201</v>
      </c>
      <c r="P21" s="41">
        <v>380</v>
      </c>
      <c r="Q21" s="41">
        <v>360</v>
      </c>
      <c r="R21" s="41">
        <v>300</v>
      </c>
      <c r="S21" s="41">
        <v>600</v>
      </c>
      <c r="T21" s="41">
        <v>21.41</v>
      </c>
      <c r="U21" s="41">
        <v>11.69</v>
      </c>
      <c r="V21" s="41">
        <v>4786</v>
      </c>
      <c r="W21" s="41">
        <v>960</v>
      </c>
      <c r="X21" s="41">
        <v>5.0999999999999997E-2</v>
      </c>
    </row>
    <row r="22" spans="1:24">
      <c r="A22" s="46">
        <v>40772.586041666669</v>
      </c>
      <c r="B22" s="41">
        <v>1202</v>
      </c>
      <c r="C22" s="5" t="str">
        <f>VLOOKUP(B22,Both_IDtemplate!$A$1:$D$217,2,FALSE)</f>
        <v>7N</v>
      </c>
      <c r="D22" s="5" t="str">
        <f>VLOOKUP($B22,Both_IDtemplate!$A$1:$D$217,3,FALSE)</f>
        <v>7N</v>
      </c>
      <c r="E22" s="5" t="str">
        <f>VLOOKUP($B22,Both_IDtemplate!$A$1:$D$217,4,FALSE)</f>
        <v>7N2</v>
      </c>
      <c r="F22" s="41">
        <v>14.45</v>
      </c>
      <c r="G22" s="41">
        <v>7.9000000000000001E-2</v>
      </c>
      <c r="H22" s="42">
        <v>0.99099999999999999</v>
      </c>
      <c r="I22" s="41">
        <v>2.915</v>
      </c>
      <c r="J22" s="41">
        <v>1.5249999999999999</v>
      </c>
      <c r="K22" s="41">
        <v>5.56</v>
      </c>
      <c r="L22" s="41">
        <v>0</v>
      </c>
      <c r="M22" s="41">
        <v>0</v>
      </c>
      <c r="N22" s="46">
        <v>40772.586041666669</v>
      </c>
      <c r="O22" s="41">
        <v>1202</v>
      </c>
      <c r="P22" s="41">
        <v>380</v>
      </c>
      <c r="Q22" s="41">
        <v>360</v>
      </c>
      <c r="R22" s="41">
        <v>300</v>
      </c>
      <c r="S22" s="41">
        <v>600</v>
      </c>
      <c r="T22" s="41">
        <v>21.11</v>
      </c>
      <c r="U22" s="41">
        <v>11.72</v>
      </c>
      <c r="V22" s="41">
        <v>4786</v>
      </c>
      <c r="W22" s="41">
        <v>959</v>
      </c>
      <c r="X22" s="41">
        <v>5.0999999999999997E-2</v>
      </c>
    </row>
    <row r="23" spans="1:24">
      <c r="A23" s="46">
        <v>40772.582199074073</v>
      </c>
      <c r="B23" s="41">
        <v>1203</v>
      </c>
      <c r="C23" s="5" t="str">
        <f>VLOOKUP(B23,Both_IDtemplate!$A$1:$D$217,2,FALSE)</f>
        <v>7N</v>
      </c>
      <c r="D23" s="5" t="str">
        <f>VLOOKUP($B23,Both_IDtemplate!$A$1:$D$217,3,FALSE)</f>
        <v>7N</v>
      </c>
      <c r="E23" s="5" t="str">
        <f>VLOOKUP($B23,Both_IDtemplate!$A$1:$D$217,4,FALSE)</f>
        <v>7N3</v>
      </c>
      <c r="F23" s="41">
        <v>18.43</v>
      </c>
      <c r="G23" s="41">
        <v>0.124</v>
      </c>
      <c r="H23" s="42">
        <v>0.998</v>
      </c>
      <c r="I23" s="41">
        <v>4.5869999999999997</v>
      </c>
      <c r="J23" s="41">
        <v>10.48</v>
      </c>
      <c r="K23" s="41">
        <v>15.33</v>
      </c>
      <c r="L23" s="41">
        <v>0</v>
      </c>
      <c r="M23" s="41">
        <v>0</v>
      </c>
      <c r="N23" s="46">
        <v>40772.582199074073</v>
      </c>
      <c r="O23" s="41">
        <v>1203</v>
      </c>
      <c r="P23" s="41">
        <v>380</v>
      </c>
      <c r="Q23" s="41">
        <v>360</v>
      </c>
      <c r="R23" s="41">
        <v>300</v>
      </c>
      <c r="S23" s="41">
        <v>600</v>
      </c>
      <c r="T23" s="41">
        <v>21.79</v>
      </c>
      <c r="U23" s="41">
        <v>11.58</v>
      </c>
      <c r="V23" s="41">
        <v>4786</v>
      </c>
      <c r="W23" s="41">
        <v>959</v>
      </c>
      <c r="X23" s="41">
        <v>5.0999999999999997E-2</v>
      </c>
    </row>
    <row r="24" spans="1:24">
      <c r="A24" s="46">
        <v>40772.576319444444</v>
      </c>
      <c r="B24" s="41">
        <v>1204</v>
      </c>
      <c r="C24" s="5" t="str">
        <f>VLOOKUP(B24,Both_IDtemplate!$A$1:$D$217,2,FALSE)</f>
        <v>7N</v>
      </c>
      <c r="D24" s="5" t="str">
        <f>VLOOKUP($B24,Both_IDtemplate!$A$1:$D$217,3,FALSE)</f>
        <v>7N</v>
      </c>
      <c r="E24" s="5" t="str">
        <f>VLOOKUP($B24,Both_IDtemplate!$A$1:$D$217,4,FALSE)</f>
        <v>7N4</v>
      </c>
      <c r="F24" s="41">
        <v>12.27</v>
      </c>
      <c r="G24" s="41">
        <v>0.152</v>
      </c>
      <c r="H24" s="42">
        <v>0.999</v>
      </c>
      <c r="I24" s="41">
        <v>5.6449999999999996</v>
      </c>
      <c r="J24" s="41">
        <v>4.952</v>
      </c>
      <c r="K24" s="41">
        <v>9.3000000000000007</v>
      </c>
      <c r="L24" s="41">
        <v>0</v>
      </c>
      <c r="M24" s="41">
        <v>0</v>
      </c>
      <c r="N24" s="46">
        <v>40772.576319444444</v>
      </c>
      <c r="O24" s="41">
        <v>1204</v>
      </c>
      <c r="P24" s="41">
        <v>380</v>
      </c>
      <c r="Q24" s="41">
        <v>360</v>
      </c>
      <c r="R24" s="41">
        <v>300</v>
      </c>
      <c r="S24" s="41">
        <v>600</v>
      </c>
      <c r="T24" s="41">
        <v>21.38</v>
      </c>
      <c r="U24" s="41">
        <v>11.73</v>
      </c>
      <c r="V24" s="41">
        <v>4786</v>
      </c>
      <c r="W24" s="41">
        <v>961</v>
      </c>
      <c r="X24" s="41">
        <v>5.0999999999999997E-2</v>
      </c>
    </row>
    <row r="25" spans="1:24">
      <c r="A25" s="46">
        <v>40772.593402777777</v>
      </c>
      <c r="B25" s="41">
        <v>1205</v>
      </c>
      <c r="C25" s="5" t="str">
        <f>VLOOKUP(B25,Both_IDtemplate!$A$1:$D$217,2,FALSE)</f>
        <v>7N</v>
      </c>
      <c r="D25" s="5" t="str">
        <f>VLOOKUP($B25,Both_IDtemplate!$A$1:$D$217,3,FALSE)</f>
        <v>7N</v>
      </c>
      <c r="E25" s="5" t="str">
        <f>VLOOKUP($B25,Both_IDtemplate!$A$1:$D$217,4,FALSE)</f>
        <v>7N5</v>
      </c>
      <c r="F25" s="41">
        <v>12.53</v>
      </c>
      <c r="G25" s="41">
        <v>0.10100000000000001</v>
      </c>
      <c r="H25" s="42">
        <v>0.99199999999999999</v>
      </c>
      <c r="I25" s="41">
        <v>3.7229999999999999</v>
      </c>
      <c r="J25" s="41">
        <v>20.3</v>
      </c>
      <c r="K25" s="41">
        <v>26.04</v>
      </c>
      <c r="L25" s="41">
        <v>0</v>
      </c>
      <c r="M25" s="41">
        <v>0</v>
      </c>
      <c r="N25" s="46">
        <v>40772.593402777777</v>
      </c>
      <c r="O25" s="41">
        <v>1205</v>
      </c>
      <c r="P25" s="41">
        <v>380</v>
      </c>
      <c r="Q25" s="41">
        <v>360</v>
      </c>
      <c r="R25" s="41">
        <v>300</v>
      </c>
      <c r="S25" s="41">
        <v>600</v>
      </c>
      <c r="T25" s="41">
        <v>21.65</v>
      </c>
      <c r="U25" s="41">
        <v>11.52</v>
      </c>
      <c r="V25" s="41">
        <v>4786</v>
      </c>
      <c r="W25" s="41">
        <v>959</v>
      </c>
      <c r="X25" s="41">
        <v>5.0999999999999997E-2</v>
      </c>
    </row>
    <row r="26" spans="1:24">
      <c r="A26" s="46">
        <v>40772.589560185188</v>
      </c>
      <c r="B26" s="41">
        <v>1206</v>
      </c>
      <c r="C26" s="5" t="str">
        <f>VLOOKUP(B26,Both_IDtemplate!$A$1:$D$217,2,FALSE)</f>
        <v>7N</v>
      </c>
      <c r="D26" s="5" t="str">
        <f>VLOOKUP($B26,Both_IDtemplate!$A$1:$D$217,3,FALSE)</f>
        <v>7N</v>
      </c>
      <c r="E26" s="5" t="str">
        <f>VLOOKUP($B26,Both_IDtemplate!$A$1:$D$217,4,FALSE)</f>
        <v>7N6</v>
      </c>
      <c r="F26" s="41">
        <v>14.67</v>
      </c>
      <c r="G26" s="41">
        <v>8.8999999999999996E-2</v>
      </c>
      <c r="H26" s="42">
        <v>0.996</v>
      </c>
      <c r="I26" s="41">
        <v>3.2959999999999998</v>
      </c>
      <c r="J26" s="41">
        <v>18.39</v>
      </c>
      <c r="K26" s="41">
        <v>23.96</v>
      </c>
      <c r="L26" s="41">
        <v>0</v>
      </c>
      <c r="M26" s="41">
        <v>0</v>
      </c>
      <c r="N26" s="46">
        <v>40772.589560185188</v>
      </c>
      <c r="O26" s="41">
        <v>1206</v>
      </c>
      <c r="P26" s="41">
        <v>380</v>
      </c>
      <c r="Q26" s="41">
        <v>360</v>
      </c>
      <c r="R26" s="41">
        <v>300</v>
      </c>
      <c r="S26" s="41">
        <v>600</v>
      </c>
      <c r="T26" s="41">
        <v>21.62</v>
      </c>
      <c r="U26" s="41">
        <v>11.45</v>
      </c>
      <c r="V26" s="41">
        <v>4786</v>
      </c>
      <c r="W26" s="41">
        <v>959</v>
      </c>
      <c r="X26" s="41">
        <v>5.0999999999999997E-2</v>
      </c>
    </row>
    <row r="27" spans="1:24">
      <c r="A27" s="46">
        <v>40772.665416666663</v>
      </c>
      <c r="B27" s="41">
        <v>2001</v>
      </c>
      <c r="C27" s="5" t="str">
        <f>VLOOKUP(B27,Both_IDtemplate!$A$1:$D$217,2,FALSE)</f>
        <v>14Z</v>
      </c>
      <c r="D27" s="5" t="str">
        <f>VLOOKUP($B27,Both_IDtemplate!$A$1:$D$217,3,FALSE)</f>
        <v>14Z</v>
      </c>
      <c r="E27" s="5" t="str">
        <f>VLOOKUP($B27,Both_IDtemplate!$A$1:$D$217,4,FALSE)</f>
        <v>14Z1</v>
      </c>
      <c r="F27" s="41">
        <v>15.08</v>
      </c>
      <c r="G27" s="41">
        <v>0.11</v>
      </c>
      <c r="H27" s="42">
        <v>0.998</v>
      </c>
      <c r="I27" s="41">
        <v>4.22</v>
      </c>
      <c r="J27" s="41">
        <v>21.96</v>
      </c>
      <c r="K27" s="41">
        <v>27.85</v>
      </c>
      <c r="L27" s="41">
        <v>0</v>
      </c>
      <c r="M27" s="41">
        <v>0</v>
      </c>
      <c r="N27" s="46">
        <v>40772.665416666663</v>
      </c>
      <c r="O27" s="41">
        <v>2001</v>
      </c>
      <c r="P27" s="41">
        <v>395</v>
      </c>
      <c r="Q27" s="41">
        <v>370</v>
      </c>
      <c r="R27" s="41">
        <v>300</v>
      </c>
      <c r="S27" s="41">
        <v>600</v>
      </c>
      <c r="T27" s="41">
        <v>21.7</v>
      </c>
      <c r="U27" s="41">
        <v>12.27</v>
      </c>
      <c r="V27" s="41">
        <v>4786</v>
      </c>
      <c r="W27" s="41">
        <v>994</v>
      </c>
      <c r="X27" s="41">
        <v>5.0999999999999997E-2</v>
      </c>
    </row>
    <row r="28" spans="1:24">
      <c r="A28" s="46">
        <v>40772.633935185186</v>
      </c>
      <c r="B28" s="41">
        <v>2002</v>
      </c>
      <c r="C28" s="5" t="str">
        <f>VLOOKUP(B28,Both_IDtemplate!$A$1:$D$217,2,FALSE)</f>
        <v>14Z</v>
      </c>
      <c r="D28" s="5" t="str">
        <f>VLOOKUP($B28,Both_IDtemplate!$A$1:$D$217,3,FALSE)</f>
        <v>14Z</v>
      </c>
      <c r="E28" s="5" t="str">
        <f>VLOOKUP($B28,Both_IDtemplate!$A$1:$D$217,4,FALSE)</f>
        <v>14Z2</v>
      </c>
      <c r="F28" s="41">
        <v>13.25</v>
      </c>
      <c r="G28" s="41">
        <v>5.3999999999999999E-2</v>
      </c>
      <c r="H28" s="42">
        <v>0.98699999999999999</v>
      </c>
      <c r="I28" s="41">
        <v>2.0720000000000001</v>
      </c>
      <c r="J28" s="41">
        <v>34.020000000000003</v>
      </c>
      <c r="K28" s="41">
        <v>41.01</v>
      </c>
      <c r="L28" s="41">
        <v>0</v>
      </c>
      <c r="M28" s="41">
        <v>0</v>
      </c>
      <c r="N28" s="46">
        <v>40772.633935185186</v>
      </c>
      <c r="O28" s="41">
        <v>2002</v>
      </c>
      <c r="P28" s="41">
        <v>400</v>
      </c>
      <c r="Q28" s="41">
        <v>385</v>
      </c>
      <c r="R28" s="41">
        <v>300</v>
      </c>
      <c r="S28" s="41">
        <v>600</v>
      </c>
      <c r="T28" s="41">
        <v>22.2</v>
      </c>
      <c r="U28" s="41">
        <v>10.83</v>
      </c>
      <c r="V28" s="41">
        <v>4786</v>
      </c>
      <c r="W28" s="41">
        <v>995</v>
      </c>
      <c r="X28" s="41">
        <v>5.0999999999999997E-2</v>
      </c>
    </row>
    <row r="29" spans="1:24">
      <c r="A29" s="46">
        <v>40772.668796296297</v>
      </c>
      <c r="B29" s="41">
        <v>2003</v>
      </c>
      <c r="C29" s="5" t="str">
        <f>VLOOKUP(B29,Both_IDtemplate!$A$1:$D$217,2,FALSE)</f>
        <v>14Z</v>
      </c>
      <c r="D29" s="5" t="str">
        <f>VLOOKUP($B29,Both_IDtemplate!$A$1:$D$217,3,FALSE)</f>
        <v>14Z</v>
      </c>
      <c r="E29" s="5" t="str">
        <f>VLOOKUP($B29,Both_IDtemplate!$A$1:$D$217,4,FALSE)</f>
        <v>14Z3</v>
      </c>
      <c r="F29" s="41">
        <v>14.21</v>
      </c>
      <c r="G29" s="41">
        <v>6.4000000000000001E-2</v>
      </c>
      <c r="H29" s="42">
        <v>0.99299999999999999</v>
      </c>
      <c r="I29" s="41">
        <v>2.4329999999999998</v>
      </c>
      <c r="J29" s="41">
        <v>8.91</v>
      </c>
      <c r="K29" s="41">
        <v>13.62</v>
      </c>
      <c r="L29" s="41">
        <v>0</v>
      </c>
      <c r="M29" s="41">
        <v>0</v>
      </c>
      <c r="N29" s="46">
        <v>40772.668796296297</v>
      </c>
      <c r="O29" s="41">
        <v>2003</v>
      </c>
      <c r="P29" s="41">
        <v>390</v>
      </c>
      <c r="Q29" s="41">
        <v>370</v>
      </c>
      <c r="R29" s="41">
        <v>300</v>
      </c>
      <c r="S29" s="41">
        <v>600</v>
      </c>
      <c r="T29" s="41">
        <v>22.32</v>
      </c>
      <c r="U29" s="41">
        <v>12.23</v>
      </c>
      <c r="V29" s="41">
        <v>4786</v>
      </c>
      <c r="W29" s="41">
        <v>995</v>
      </c>
      <c r="X29" s="41">
        <v>5.0999999999999997E-2</v>
      </c>
    </row>
    <row r="30" spans="1:24">
      <c r="A30" s="46">
        <v>40772.671736111108</v>
      </c>
      <c r="B30" s="41">
        <v>2004</v>
      </c>
      <c r="C30" s="5" t="str">
        <f>VLOOKUP(B30,Both_IDtemplate!$A$1:$D$217,2,FALSE)</f>
        <v>14Z</v>
      </c>
      <c r="D30" s="5" t="str">
        <f>VLOOKUP($B30,Both_IDtemplate!$A$1:$D$217,3,FALSE)</f>
        <v>14Z</v>
      </c>
      <c r="E30" s="5" t="str">
        <f>VLOOKUP($B30,Both_IDtemplate!$A$1:$D$217,4,FALSE)</f>
        <v>14Z4</v>
      </c>
      <c r="F30" s="41">
        <v>16.84</v>
      </c>
      <c r="G30" s="41">
        <v>0.105</v>
      </c>
      <c r="H30" s="42">
        <v>0.998</v>
      </c>
      <c r="I30" s="41">
        <v>4.016</v>
      </c>
      <c r="J30" s="41">
        <v>11.59</v>
      </c>
      <c r="K30" s="41">
        <v>16.54</v>
      </c>
      <c r="L30" s="41">
        <v>0</v>
      </c>
      <c r="M30" s="41">
        <v>0</v>
      </c>
      <c r="N30" s="46">
        <v>40772.671736111108</v>
      </c>
      <c r="O30" s="41">
        <v>2004</v>
      </c>
      <c r="P30" s="41">
        <v>380</v>
      </c>
      <c r="Q30" s="41">
        <v>360</v>
      </c>
      <c r="R30" s="41">
        <v>300</v>
      </c>
      <c r="S30" s="41">
        <v>600</v>
      </c>
      <c r="T30" s="41">
        <v>22.75</v>
      </c>
      <c r="U30" s="41">
        <v>12.19</v>
      </c>
      <c r="V30" s="41">
        <v>4786</v>
      </c>
      <c r="W30" s="41">
        <v>994</v>
      </c>
      <c r="X30" s="41">
        <v>5.0999999999999997E-2</v>
      </c>
    </row>
    <row r="31" spans="1:24">
      <c r="A31" s="46">
        <v>40772.659490740742</v>
      </c>
      <c r="B31" s="41">
        <v>2005</v>
      </c>
      <c r="C31" s="5" t="str">
        <f>VLOOKUP(B31,Both_IDtemplate!$A$1:$D$217,2,FALSE)</f>
        <v>14Z</v>
      </c>
      <c r="D31" s="5" t="str">
        <f>VLOOKUP($B31,Both_IDtemplate!$A$1:$D$217,3,FALSE)</f>
        <v>14Z</v>
      </c>
      <c r="E31" s="5" t="str">
        <f>VLOOKUP($B31,Both_IDtemplate!$A$1:$D$217,4,FALSE)</f>
        <v>14Z5</v>
      </c>
      <c r="F31" s="41">
        <v>13.17</v>
      </c>
      <c r="G31" s="41">
        <v>7.2999999999999995E-2</v>
      </c>
      <c r="H31" s="42">
        <v>0.995</v>
      </c>
      <c r="I31" s="41">
        <v>2.786</v>
      </c>
      <c r="J31" s="41">
        <v>23.53</v>
      </c>
      <c r="K31" s="41">
        <v>29.56</v>
      </c>
      <c r="L31" s="41">
        <v>0</v>
      </c>
      <c r="M31" s="41">
        <v>0</v>
      </c>
      <c r="N31" s="46">
        <v>40772.659490740742</v>
      </c>
      <c r="O31" s="41">
        <v>2005</v>
      </c>
      <c r="P31" s="41">
        <v>390</v>
      </c>
      <c r="Q31" s="41">
        <v>370</v>
      </c>
      <c r="R31" s="41">
        <v>300</v>
      </c>
      <c r="S31" s="41">
        <v>600</v>
      </c>
      <c r="T31" s="41">
        <v>22.35</v>
      </c>
      <c r="U31" s="41">
        <v>12.45</v>
      </c>
      <c r="V31" s="41">
        <v>4786</v>
      </c>
      <c r="W31" s="41">
        <v>995</v>
      </c>
      <c r="X31" s="41">
        <v>5.0999999999999997E-2</v>
      </c>
    </row>
    <row r="32" spans="1:24">
      <c r="A32" s="46">
        <v>40772.663194444445</v>
      </c>
      <c r="B32" s="41">
        <v>2006</v>
      </c>
      <c r="C32" s="5" t="str">
        <f>VLOOKUP(B32,Both_IDtemplate!$A$1:$D$217,2,FALSE)</f>
        <v>14Z</v>
      </c>
      <c r="D32" s="5" t="str">
        <f>VLOOKUP($B32,Both_IDtemplate!$A$1:$D$217,3,FALSE)</f>
        <v>14Z</v>
      </c>
      <c r="E32" s="5" t="str">
        <f>VLOOKUP($B32,Both_IDtemplate!$A$1:$D$217,4,FALSE)</f>
        <v>14Z6</v>
      </c>
      <c r="F32" s="41">
        <v>14.75</v>
      </c>
      <c r="G32" s="41">
        <v>0.113</v>
      </c>
      <c r="H32" s="42">
        <v>0.995</v>
      </c>
      <c r="I32" s="41">
        <v>4.3470000000000004</v>
      </c>
      <c r="J32" s="41">
        <v>24.59</v>
      </c>
      <c r="K32" s="41">
        <v>30.72</v>
      </c>
      <c r="L32" s="41">
        <v>0</v>
      </c>
      <c r="M32" s="41">
        <v>0</v>
      </c>
      <c r="N32" s="46">
        <v>40772.663194444445</v>
      </c>
      <c r="O32" s="41">
        <v>2006</v>
      </c>
      <c r="P32" s="41">
        <v>395</v>
      </c>
      <c r="Q32" s="41">
        <v>370</v>
      </c>
      <c r="R32" s="41">
        <v>300</v>
      </c>
      <c r="S32" s="41">
        <v>600</v>
      </c>
      <c r="T32" s="41">
        <v>21.73</v>
      </c>
      <c r="U32" s="41">
        <v>12.4</v>
      </c>
      <c r="V32" s="41">
        <v>4786</v>
      </c>
      <c r="W32" s="41">
        <v>995</v>
      </c>
      <c r="X32" s="41">
        <v>5.0999999999999997E-2</v>
      </c>
    </row>
    <row r="33" spans="1:24">
      <c r="A33" s="46">
        <v>40772.703587962962</v>
      </c>
      <c r="B33" s="41">
        <v>1501</v>
      </c>
      <c r="C33" s="5" t="str">
        <f>VLOOKUP(B33,Both_IDtemplate!$A$1:$D$217,2,FALSE)</f>
        <v>5D</v>
      </c>
      <c r="D33" s="5" t="str">
        <f>VLOOKUP($B33,Both_IDtemplate!$A$1:$D$217,3,FALSE)</f>
        <v>5D</v>
      </c>
      <c r="E33" s="5" t="str">
        <f>VLOOKUP($B33,Both_IDtemplate!$A$1:$D$217,4,FALSE)</f>
        <v>5D1</v>
      </c>
      <c r="F33" s="41">
        <v>-15.74</v>
      </c>
      <c r="G33" s="41">
        <v>0.125</v>
      </c>
      <c r="H33" s="42">
        <v>0.996</v>
      </c>
      <c r="I33" s="41">
        <v>4.6920000000000002</v>
      </c>
      <c r="J33" s="41">
        <v>26.95</v>
      </c>
      <c r="K33" s="41">
        <v>33.29</v>
      </c>
      <c r="L33" s="41">
        <v>0</v>
      </c>
      <c r="M33" s="41">
        <v>0</v>
      </c>
      <c r="N33" s="46">
        <v>40772.703587962962</v>
      </c>
      <c r="O33" s="41">
        <v>1501</v>
      </c>
      <c r="P33" s="41">
        <v>415</v>
      </c>
      <c r="Q33" s="41">
        <v>400</v>
      </c>
      <c r="R33" s="41">
        <v>300</v>
      </c>
      <c r="S33" s="41">
        <v>600</v>
      </c>
      <c r="T33" s="41">
        <v>21.24</v>
      </c>
      <c r="U33" s="41">
        <v>12.04</v>
      </c>
      <c r="V33" s="41">
        <v>4786</v>
      </c>
      <c r="W33" s="41">
        <v>971</v>
      </c>
      <c r="X33" s="41">
        <v>5.0999999999999997E-2</v>
      </c>
    </row>
    <row r="34" spans="1:24">
      <c r="A34" s="46">
        <v>40772.720393518517</v>
      </c>
      <c r="B34" s="41">
        <v>1502</v>
      </c>
      <c r="C34" s="5" t="str">
        <f>VLOOKUP(B34,Both_IDtemplate!$A$1:$D$217,2,FALSE)</f>
        <v>5D</v>
      </c>
      <c r="D34" s="5" t="str">
        <f>VLOOKUP($B34,Both_IDtemplate!$A$1:$D$217,3,FALSE)</f>
        <v>5D</v>
      </c>
      <c r="E34" s="5" t="str">
        <f>VLOOKUP($B34,Both_IDtemplate!$A$1:$D$217,4,FALSE)</f>
        <v>5D2</v>
      </c>
      <c r="F34" s="41">
        <v>-15</v>
      </c>
      <c r="G34" s="41">
        <v>0.19800000000000001</v>
      </c>
      <c r="H34" s="42">
        <v>0.995</v>
      </c>
      <c r="I34" s="41">
        <v>7.3840000000000003</v>
      </c>
      <c r="J34" s="41">
        <v>10.01</v>
      </c>
      <c r="K34" s="41">
        <v>14.82</v>
      </c>
      <c r="L34" s="41">
        <v>0</v>
      </c>
      <c r="M34" s="41">
        <v>0</v>
      </c>
      <c r="N34" s="46">
        <v>40772.720393518517</v>
      </c>
      <c r="O34" s="41">
        <v>1502</v>
      </c>
      <c r="P34" s="41">
        <v>400</v>
      </c>
      <c r="Q34" s="41">
        <v>375</v>
      </c>
      <c r="R34" s="41">
        <v>300</v>
      </c>
      <c r="S34" s="41">
        <v>600</v>
      </c>
      <c r="T34" s="41">
        <v>21.75</v>
      </c>
      <c r="U34" s="41">
        <v>12.21</v>
      </c>
      <c r="V34" s="41">
        <v>4786</v>
      </c>
      <c r="W34" s="41">
        <v>967</v>
      </c>
      <c r="X34" s="41">
        <v>5.0999999999999997E-2</v>
      </c>
    </row>
    <row r="35" spans="1:24">
      <c r="A35" s="46">
        <v>40772.714583333334</v>
      </c>
      <c r="B35" s="41">
        <v>1503</v>
      </c>
      <c r="C35" s="5" t="str">
        <f>VLOOKUP(B35,Both_IDtemplate!$A$1:$D$217,2,FALSE)</f>
        <v>5D</v>
      </c>
      <c r="D35" s="5" t="str">
        <f>VLOOKUP($B35,Both_IDtemplate!$A$1:$D$217,3,FALSE)</f>
        <v>5D</v>
      </c>
      <c r="E35" s="5" t="str">
        <f>VLOOKUP($B35,Both_IDtemplate!$A$1:$D$217,4,FALSE)</f>
        <v>5D3</v>
      </c>
      <c r="F35" s="41">
        <v>-15.96</v>
      </c>
      <c r="G35" s="41">
        <v>0.19400000000000001</v>
      </c>
      <c r="H35" s="42">
        <v>0.995</v>
      </c>
      <c r="I35" s="41">
        <v>7.2439999999999998</v>
      </c>
      <c r="J35" s="41">
        <v>30.45</v>
      </c>
      <c r="K35" s="41">
        <v>37.11</v>
      </c>
      <c r="L35" s="41">
        <v>0</v>
      </c>
      <c r="M35" s="41">
        <v>0</v>
      </c>
      <c r="N35" s="46">
        <v>40772.714583333334</v>
      </c>
      <c r="O35" s="41">
        <v>1503</v>
      </c>
      <c r="P35" s="41">
        <v>425</v>
      </c>
      <c r="Q35" s="41">
        <v>400</v>
      </c>
      <c r="R35" s="41">
        <v>300</v>
      </c>
      <c r="S35" s="41">
        <v>600</v>
      </c>
      <c r="T35" s="41">
        <v>21.05</v>
      </c>
      <c r="U35" s="41">
        <v>12.07</v>
      </c>
      <c r="V35" s="41">
        <v>4786</v>
      </c>
      <c r="W35" s="41">
        <v>966</v>
      </c>
      <c r="X35" s="41">
        <v>5.0999999999999997E-2</v>
      </c>
    </row>
    <row r="36" spans="1:24">
      <c r="A36" s="46">
        <v>40772.711967592593</v>
      </c>
      <c r="B36" s="41">
        <v>1504</v>
      </c>
      <c r="C36" s="5" t="str">
        <f>VLOOKUP(B36,Both_IDtemplate!$A$1:$D$217,2,FALSE)</f>
        <v>5D</v>
      </c>
      <c r="D36" s="5" t="str">
        <f>VLOOKUP($B36,Both_IDtemplate!$A$1:$D$217,3,FALSE)</f>
        <v>5D</v>
      </c>
      <c r="E36" s="5" t="str">
        <f>VLOOKUP($B36,Both_IDtemplate!$A$1:$D$217,4,FALSE)</f>
        <v>5D4</v>
      </c>
      <c r="F36" s="41">
        <v>-18.18</v>
      </c>
      <c r="G36" s="41">
        <v>0.13900000000000001</v>
      </c>
      <c r="H36" s="42">
        <v>0.998</v>
      </c>
      <c r="I36" s="41">
        <v>5.1829999999999998</v>
      </c>
      <c r="J36" s="41">
        <v>15.61</v>
      </c>
      <c r="K36" s="41">
        <v>20.93</v>
      </c>
      <c r="L36" s="41">
        <v>0</v>
      </c>
      <c r="M36" s="41">
        <v>0</v>
      </c>
      <c r="N36" s="46">
        <v>40772.711967592593</v>
      </c>
      <c r="O36" s="41">
        <v>1504</v>
      </c>
      <c r="P36" s="41">
        <v>425</v>
      </c>
      <c r="Q36" s="41">
        <v>400</v>
      </c>
      <c r="R36" s="41">
        <v>300</v>
      </c>
      <c r="S36" s="41">
        <v>600</v>
      </c>
      <c r="T36" s="41">
        <v>21.18</v>
      </c>
      <c r="U36" s="41">
        <v>12.25</v>
      </c>
      <c r="V36" s="41">
        <v>4786</v>
      </c>
      <c r="W36" s="41">
        <v>965</v>
      </c>
      <c r="X36" s="41">
        <v>5.0999999999999997E-2</v>
      </c>
    </row>
    <row r="37" spans="1:24">
      <c r="A37" s="46">
        <v>40772.709675925929</v>
      </c>
      <c r="B37" s="41">
        <v>1505</v>
      </c>
      <c r="C37" s="5" t="str">
        <f>VLOOKUP(B37,Both_IDtemplate!$A$1:$D$217,2,FALSE)</f>
        <v>5D</v>
      </c>
      <c r="D37" s="5" t="str">
        <f>VLOOKUP($B37,Both_IDtemplate!$A$1:$D$217,3,FALSE)</f>
        <v>5D</v>
      </c>
      <c r="E37" s="5" t="str">
        <f>VLOOKUP($B37,Both_IDtemplate!$A$1:$D$217,4,FALSE)</f>
        <v>5D5</v>
      </c>
      <c r="F37" s="41">
        <v>13.74</v>
      </c>
      <c r="G37" s="41">
        <v>0.122</v>
      </c>
      <c r="H37" s="42">
        <v>0.997</v>
      </c>
      <c r="I37" s="41">
        <v>4.53</v>
      </c>
      <c r="J37" s="41">
        <v>16.96</v>
      </c>
      <c r="K37" s="41">
        <v>22.4</v>
      </c>
      <c r="L37" s="41">
        <v>0</v>
      </c>
      <c r="M37" s="41">
        <v>0</v>
      </c>
      <c r="N37" s="46">
        <v>40772.709675925929</v>
      </c>
      <c r="O37" s="41">
        <v>1505</v>
      </c>
      <c r="P37" s="41">
        <v>425</v>
      </c>
      <c r="Q37" s="41">
        <v>400</v>
      </c>
      <c r="R37" s="41">
        <v>300</v>
      </c>
      <c r="S37" s="41">
        <v>600</v>
      </c>
      <c r="T37" s="41">
        <v>21.76</v>
      </c>
      <c r="U37" s="41">
        <v>12.15</v>
      </c>
      <c r="V37" s="41">
        <v>4786</v>
      </c>
      <c r="W37" s="41">
        <v>965</v>
      </c>
      <c r="X37" s="41">
        <v>5.0999999999999997E-2</v>
      </c>
    </row>
    <row r="38" spans="1:24">
      <c r="A38" s="46">
        <v>40772.717986111114</v>
      </c>
      <c r="B38" s="41">
        <v>1506</v>
      </c>
      <c r="C38" s="5" t="str">
        <f>VLOOKUP(B38,Both_IDtemplate!$A$1:$D$217,2,FALSE)</f>
        <v>5D</v>
      </c>
      <c r="D38" s="5" t="str">
        <f>VLOOKUP($B38,Both_IDtemplate!$A$1:$D$217,3,FALSE)</f>
        <v>5D</v>
      </c>
      <c r="E38" s="5" t="str">
        <f>VLOOKUP($B38,Both_IDtemplate!$A$1:$D$217,4,FALSE)</f>
        <v>5D6</v>
      </c>
      <c r="F38" s="41">
        <v>-15.09</v>
      </c>
      <c r="G38" s="41">
        <v>0.13900000000000001</v>
      </c>
      <c r="H38" s="42">
        <v>0.99</v>
      </c>
      <c r="I38" s="41">
        <v>5.1680000000000001</v>
      </c>
      <c r="J38" s="41">
        <v>6.9370000000000003</v>
      </c>
      <c r="K38" s="41">
        <v>11.46</v>
      </c>
      <c r="L38" s="41">
        <v>0</v>
      </c>
      <c r="M38" s="41">
        <v>0</v>
      </c>
      <c r="N38" s="46">
        <v>40772.717986111114</v>
      </c>
      <c r="O38" s="41">
        <v>1506</v>
      </c>
      <c r="P38" s="41">
        <v>400</v>
      </c>
      <c r="Q38" s="41">
        <v>375</v>
      </c>
      <c r="R38" s="41">
        <v>300</v>
      </c>
      <c r="S38" s="41">
        <v>600</v>
      </c>
      <c r="T38" s="41">
        <v>21.22</v>
      </c>
      <c r="U38" s="41">
        <v>12.29</v>
      </c>
      <c r="V38" s="41">
        <v>4786</v>
      </c>
      <c r="W38" s="41">
        <v>965</v>
      </c>
      <c r="X38" s="41">
        <v>5.0999999999999997E-2</v>
      </c>
    </row>
    <row r="39" spans="1:24">
      <c r="A39" s="46">
        <v>40772.734861111108</v>
      </c>
      <c r="B39" s="41">
        <v>1301</v>
      </c>
      <c r="C39" s="5" t="str">
        <f>VLOOKUP(B39,Both_IDtemplate!$A$1:$D$217,2,FALSE)</f>
        <v>9D</v>
      </c>
      <c r="D39" s="5" t="str">
        <f>VLOOKUP($B39,Both_IDtemplate!$A$1:$D$217,3,FALSE)</f>
        <v>9D</v>
      </c>
      <c r="E39" s="5" t="str">
        <f>VLOOKUP($B39,Both_IDtemplate!$A$1:$D$217,4,FALSE)</f>
        <v>9D1</v>
      </c>
      <c r="F39" s="41">
        <v>12.09</v>
      </c>
      <c r="G39" s="41">
        <v>0.128</v>
      </c>
      <c r="H39" s="42">
        <v>0.996</v>
      </c>
      <c r="I39" s="41">
        <v>4.82</v>
      </c>
      <c r="J39" s="41">
        <v>30.6</v>
      </c>
      <c r="K39" s="41">
        <v>37.28</v>
      </c>
      <c r="L39" s="41">
        <v>0</v>
      </c>
      <c r="M39" s="41">
        <v>0</v>
      </c>
      <c r="N39" s="46">
        <v>40772.734861111108</v>
      </c>
      <c r="O39" s="41">
        <v>1301</v>
      </c>
      <c r="P39" s="41">
        <v>440</v>
      </c>
      <c r="Q39" s="41">
        <v>420</v>
      </c>
      <c r="R39" s="41">
        <v>300</v>
      </c>
      <c r="S39" s="41">
        <v>600</v>
      </c>
      <c r="T39" s="41">
        <v>20.83</v>
      </c>
      <c r="U39" s="41">
        <v>12.13</v>
      </c>
      <c r="V39" s="41">
        <v>4786</v>
      </c>
      <c r="W39" s="41">
        <v>972</v>
      </c>
      <c r="X39" s="41">
        <v>5.0999999999999997E-2</v>
      </c>
    </row>
    <row r="40" spans="1:24">
      <c r="A40" s="46">
        <v>40772.737638888888</v>
      </c>
      <c r="B40" s="41">
        <v>1302</v>
      </c>
      <c r="C40" s="5" t="str">
        <f>VLOOKUP(B40,Both_IDtemplate!$A$1:$D$217,2,FALSE)</f>
        <v>9D</v>
      </c>
      <c r="D40" s="5" t="str">
        <f>VLOOKUP($B40,Both_IDtemplate!$A$1:$D$217,3,FALSE)</f>
        <v>9D</v>
      </c>
      <c r="E40" s="5" t="str">
        <f>VLOOKUP($B40,Both_IDtemplate!$A$1:$D$217,4,FALSE)</f>
        <v>9D2</v>
      </c>
      <c r="F40" s="41">
        <v>12.73</v>
      </c>
      <c r="G40" s="41">
        <v>0.13600000000000001</v>
      </c>
      <c r="H40" s="42">
        <v>0.998</v>
      </c>
      <c r="I40" s="41">
        <v>5.1219999999999999</v>
      </c>
      <c r="J40" s="41">
        <v>18.38</v>
      </c>
      <c r="K40" s="41">
        <v>23.94</v>
      </c>
      <c r="L40" s="41">
        <v>0</v>
      </c>
      <c r="M40" s="41">
        <v>0</v>
      </c>
      <c r="N40" s="46">
        <v>40772.737638888888</v>
      </c>
      <c r="O40" s="41">
        <v>1302</v>
      </c>
      <c r="P40" s="41">
        <v>435</v>
      </c>
      <c r="Q40" s="41">
        <v>415</v>
      </c>
      <c r="R40" s="41">
        <v>300</v>
      </c>
      <c r="S40" s="41">
        <v>600</v>
      </c>
      <c r="T40" s="41">
        <v>21.1</v>
      </c>
      <c r="U40" s="41">
        <v>12.16</v>
      </c>
      <c r="V40" s="41">
        <v>4786</v>
      </c>
      <c r="W40" s="41">
        <v>972</v>
      </c>
      <c r="X40" s="41">
        <v>5.0999999999999997E-2</v>
      </c>
    </row>
    <row r="41" spans="1:24">
      <c r="A41" s="46">
        <v>40772.744189814817</v>
      </c>
      <c r="B41" s="41">
        <v>1303</v>
      </c>
      <c r="C41" s="5" t="str">
        <f>VLOOKUP(B41,Both_IDtemplate!$A$1:$D$217,2,FALSE)</f>
        <v>9D</v>
      </c>
      <c r="D41" s="5" t="str">
        <f>VLOOKUP($B41,Both_IDtemplate!$A$1:$D$217,3,FALSE)</f>
        <v>9D</v>
      </c>
      <c r="E41" s="5" t="str">
        <f>VLOOKUP($B41,Both_IDtemplate!$A$1:$D$217,4,FALSE)</f>
        <v>9D3</v>
      </c>
      <c r="F41" s="41">
        <v>14.33</v>
      </c>
      <c r="G41" s="41">
        <v>0.13300000000000001</v>
      </c>
      <c r="H41" s="42">
        <v>0.996</v>
      </c>
      <c r="I41" s="41">
        <v>5.04</v>
      </c>
      <c r="J41" s="41">
        <v>26.92</v>
      </c>
      <c r="K41" s="41">
        <v>33.26</v>
      </c>
      <c r="L41" s="41">
        <v>0</v>
      </c>
      <c r="M41" s="41">
        <v>0</v>
      </c>
      <c r="N41" s="46">
        <v>40772.744189814817</v>
      </c>
      <c r="O41" s="41">
        <v>1303</v>
      </c>
      <c r="P41" s="41">
        <v>405</v>
      </c>
      <c r="Q41" s="41">
        <v>385</v>
      </c>
      <c r="R41" s="41">
        <v>300</v>
      </c>
      <c r="S41" s="41">
        <v>600</v>
      </c>
      <c r="T41" s="41">
        <v>19.600000000000001</v>
      </c>
      <c r="U41" s="41">
        <v>12.06</v>
      </c>
      <c r="V41" s="41">
        <v>4786</v>
      </c>
      <c r="W41" s="41">
        <v>972</v>
      </c>
      <c r="X41" s="41">
        <v>5.0999999999999997E-2</v>
      </c>
    </row>
    <row r="42" spans="1:24">
      <c r="A42" s="46">
        <v>40772.747384259259</v>
      </c>
      <c r="B42" s="41">
        <v>1304</v>
      </c>
      <c r="C42" s="5" t="str">
        <f>VLOOKUP(B42,Both_IDtemplate!$A$1:$D$217,2,FALSE)</f>
        <v>9D</v>
      </c>
      <c r="D42" s="5" t="str">
        <f>VLOOKUP($B42,Both_IDtemplate!$A$1:$D$217,3,FALSE)</f>
        <v>9D</v>
      </c>
      <c r="E42" s="5" t="str">
        <f>VLOOKUP($B42,Both_IDtemplate!$A$1:$D$217,4,FALSE)</f>
        <v>9D4</v>
      </c>
      <c r="F42" s="41">
        <v>13.19</v>
      </c>
      <c r="G42" s="41">
        <v>0.11600000000000001</v>
      </c>
      <c r="H42" s="42">
        <v>0.996</v>
      </c>
      <c r="I42" s="41">
        <v>4.3730000000000002</v>
      </c>
      <c r="J42" s="41">
        <v>24.39</v>
      </c>
      <c r="K42" s="41">
        <v>30.5</v>
      </c>
      <c r="L42" s="41">
        <v>0</v>
      </c>
      <c r="M42" s="41">
        <v>0</v>
      </c>
      <c r="N42" s="46">
        <v>40772.747384259259</v>
      </c>
      <c r="O42" s="41">
        <v>1304</v>
      </c>
      <c r="P42" s="41">
        <v>420</v>
      </c>
      <c r="Q42" s="41">
        <v>400</v>
      </c>
      <c r="R42" s="41">
        <v>300</v>
      </c>
      <c r="S42" s="41">
        <v>600</v>
      </c>
      <c r="T42" s="41">
        <v>20.73</v>
      </c>
      <c r="U42" s="41">
        <v>11.96</v>
      </c>
      <c r="V42" s="41">
        <v>4786</v>
      </c>
      <c r="W42" s="41">
        <v>974</v>
      </c>
      <c r="X42" s="41">
        <v>5.0999999999999997E-2</v>
      </c>
    </row>
    <row r="43" spans="1:24">
      <c r="A43" s="46">
        <v>40772.7500462963</v>
      </c>
      <c r="B43" s="41">
        <v>1305</v>
      </c>
      <c r="C43" s="5" t="str">
        <f>VLOOKUP(B43,Both_IDtemplate!$A$1:$D$217,2,FALSE)</f>
        <v>9D</v>
      </c>
      <c r="D43" s="5" t="str">
        <f>VLOOKUP($B43,Both_IDtemplate!$A$1:$D$217,3,FALSE)</f>
        <v>9D</v>
      </c>
      <c r="E43" s="5" t="str">
        <f>VLOOKUP($B43,Both_IDtemplate!$A$1:$D$217,4,FALSE)</f>
        <v>9D5</v>
      </c>
      <c r="F43" s="41">
        <v>12.78</v>
      </c>
      <c r="G43" s="41">
        <v>6.6000000000000003E-2</v>
      </c>
      <c r="H43" s="42">
        <v>0.99</v>
      </c>
      <c r="I43" s="41">
        <v>2.4990000000000001</v>
      </c>
      <c r="J43" s="41">
        <v>26.9</v>
      </c>
      <c r="K43" s="41">
        <v>33.24</v>
      </c>
      <c r="L43" s="41">
        <v>0</v>
      </c>
      <c r="M43" s="41">
        <v>0</v>
      </c>
      <c r="N43" s="46">
        <v>40772.7500462963</v>
      </c>
      <c r="O43" s="41">
        <v>1305</v>
      </c>
      <c r="P43" s="41">
        <v>420</v>
      </c>
      <c r="Q43" s="41">
        <v>400</v>
      </c>
      <c r="R43" s="41">
        <v>300</v>
      </c>
      <c r="S43" s="41">
        <v>600</v>
      </c>
      <c r="T43" s="41">
        <v>20.58</v>
      </c>
      <c r="U43" s="41">
        <v>12.04</v>
      </c>
      <c r="V43" s="41">
        <v>4786</v>
      </c>
      <c r="W43" s="41">
        <v>973</v>
      </c>
      <c r="X43" s="41">
        <v>5.0999999999999997E-2</v>
      </c>
    </row>
    <row r="44" spans="1:24">
      <c r="A44" s="46">
        <v>40772.740393518521</v>
      </c>
      <c r="B44" s="41">
        <v>1306</v>
      </c>
      <c r="C44" s="5" t="str">
        <f>VLOOKUP(B44,Both_IDtemplate!$A$1:$D$217,2,FALSE)</f>
        <v>9D</v>
      </c>
      <c r="D44" s="5" t="str">
        <f>VLOOKUP($B44,Both_IDtemplate!$A$1:$D$217,3,FALSE)</f>
        <v>9D</v>
      </c>
      <c r="E44" s="5" t="str">
        <f>VLOOKUP($B44,Both_IDtemplate!$A$1:$D$217,4,FALSE)</f>
        <v>9D6</v>
      </c>
      <c r="F44" s="41">
        <v>13.79</v>
      </c>
      <c r="G44" s="41">
        <v>0.14699999999999999</v>
      </c>
      <c r="H44" s="42">
        <v>0.998</v>
      </c>
      <c r="I44" s="41">
        <v>5.532</v>
      </c>
      <c r="J44" s="41">
        <v>19.899999999999999</v>
      </c>
      <c r="K44" s="41">
        <v>25.6</v>
      </c>
      <c r="L44" s="41">
        <v>0</v>
      </c>
      <c r="M44" s="41">
        <v>0</v>
      </c>
      <c r="N44" s="46">
        <v>40772.740393518521</v>
      </c>
      <c r="O44" s="41">
        <v>1306</v>
      </c>
      <c r="P44" s="41">
        <v>405</v>
      </c>
      <c r="Q44" s="41">
        <v>385</v>
      </c>
      <c r="R44" s="41">
        <v>300</v>
      </c>
      <c r="S44" s="41">
        <v>600</v>
      </c>
      <c r="T44" s="41">
        <v>21.27</v>
      </c>
      <c r="U44" s="41">
        <v>12</v>
      </c>
      <c r="V44" s="41">
        <v>4786</v>
      </c>
      <c r="W44" s="41">
        <v>971</v>
      </c>
      <c r="X44" s="41">
        <v>5.0999999999999997E-2</v>
      </c>
    </row>
    <row r="45" spans="1:24">
      <c r="A45" s="46">
        <v>40773.398333333331</v>
      </c>
      <c r="B45" s="41">
        <v>5001</v>
      </c>
      <c r="C45" s="5" t="str">
        <f>VLOOKUP(B45,Both_IDtemplate!$A$1:$D$217,2,FALSE)</f>
        <v>32AF</v>
      </c>
      <c r="D45" s="5" t="str">
        <f>VLOOKUP($B45,Both_IDtemplate!$A$1:$D$217,3,FALSE)</f>
        <v>32AF</v>
      </c>
      <c r="E45" s="5" t="str">
        <f>VLOOKUP($B45,Both_IDtemplate!$A$1:$D$217,4,FALSE)</f>
        <v>32AF1</v>
      </c>
      <c r="F45" s="41">
        <v>-10.78</v>
      </c>
      <c r="G45" s="41">
        <v>0.124</v>
      </c>
      <c r="H45" s="42">
        <v>0.997</v>
      </c>
      <c r="I45" s="41">
        <v>4.8410000000000002</v>
      </c>
      <c r="J45" s="41">
        <v>5.944</v>
      </c>
      <c r="K45" s="41">
        <v>10.38</v>
      </c>
      <c r="L45" s="41">
        <v>0</v>
      </c>
      <c r="M45" s="41">
        <v>0</v>
      </c>
      <c r="N45" s="46">
        <v>40773.398333333331</v>
      </c>
      <c r="O45" s="41">
        <v>5001</v>
      </c>
      <c r="P45" s="41">
        <v>425</v>
      </c>
      <c r="Q45" s="41">
        <v>405</v>
      </c>
      <c r="R45" s="41">
        <v>300</v>
      </c>
      <c r="S45" s="41">
        <v>600</v>
      </c>
      <c r="T45" s="41">
        <v>19.34</v>
      </c>
      <c r="U45" s="41">
        <v>12.03</v>
      </c>
      <c r="V45" s="41">
        <v>4786</v>
      </c>
      <c r="W45" s="41">
        <v>1002</v>
      </c>
      <c r="X45" s="41">
        <v>5.0999999999999997E-2</v>
      </c>
    </row>
    <row r="46" spans="1:24">
      <c r="A46" s="46">
        <v>40773.401412037034</v>
      </c>
      <c r="B46" s="41">
        <v>5002</v>
      </c>
      <c r="C46" s="5" t="str">
        <f>VLOOKUP(B46,Both_IDtemplate!$A$1:$D$217,2,FALSE)</f>
        <v>32AF</v>
      </c>
      <c r="D46" s="5" t="str">
        <f>VLOOKUP($B46,Both_IDtemplate!$A$1:$D$217,3,FALSE)</f>
        <v>32AF</v>
      </c>
      <c r="E46" s="5" t="str">
        <f>VLOOKUP($B46,Both_IDtemplate!$A$1:$D$217,4,FALSE)</f>
        <v>32AF2</v>
      </c>
      <c r="F46" s="41">
        <v>-11.78</v>
      </c>
      <c r="G46" s="41">
        <v>9.8000000000000004E-2</v>
      </c>
      <c r="H46" s="42">
        <v>0.998</v>
      </c>
      <c r="I46" s="41">
        <v>3.82</v>
      </c>
      <c r="J46" s="41">
        <v>14.41</v>
      </c>
      <c r="K46" s="41">
        <v>19.61</v>
      </c>
      <c r="L46" s="41">
        <v>0</v>
      </c>
      <c r="M46" s="41">
        <v>0</v>
      </c>
      <c r="N46" s="46">
        <v>40773.401412037034</v>
      </c>
      <c r="O46" s="41">
        <v>5002</v>
      </c>
      <c r="P46" s="41">
        <v>395</v>
      </c>
      <c r="Q46" s="41">
        <v>375</v>
      </c>
      <c r="R46" s="41">
        <v>300</v>
      </c>
      <c r="S46" s="41">
        <v>600</v>
      </c>
      <c r="T46" s="41">
        <v>18.88</v>
      </c>
      <c r="U46" s="41">
        <v>12.07</v>
      </c>
      <c r="V46" s="41">
        <v>4786</v>
      </c>
      <c r="W46" s="41">
        <v>1001</v>
      </c>
      <c r="X46" s="41">
        <v>5.0999999999999997E-2</v>
      </c>
    </row>
    <row r="47" spans="1:24">
      <c r="A47" s="46">
        <v>40773.390879629631</v>
      </c>
      <c r="B47" s="41">
        <v>5003</v>
      </c>
      <c r="C47" s="5" t="str">
        <f>VLOOKUP(B47,Both_IDtemplate!$A$1:$D$217,2,FALSE)</f>
        <v>32AF</v>
      </c>
      <c r="D47" s="5" t="str">
        <f>VLOOKUP($B47,Both_IDtemplate!$A$1:$D$217,3,FALSE)</f>
        <v>32AF</v>
      </c>
      <c r="E47" s="5" t="str">
        <f>VLOOKUP($B47,Both_IDtemplate!$A$1:$D$217,4,FALSE)</f>
        <v>32AF3</v>
      </c>
      <c r="F47" s="41">
        <v>11.83</v>
      </c>
      <c r="G47" s="41">
        <v>0.115</v>
      </c>
      <c r="H47" s="42">
        <v>0.997</v>
      </c>
      <c r="I47" s="41">
        <v>4.5199999999999996</v>
      </c>
      <c r="J47" s="41">
        <v>4.3559999999999999</v>
      </c>
      <c r="K47" s="41">
        <v>8.65</v>
      </c>
      <c r="L47" s="41">
        <v>0</v>
      </c>
      <c r="M47" s="41">
        <v>0</v>
      </c>
      <c r="N47" s="46">
        <v>40773.390879629631</v>
      </c>
      <c r="O47" s="41">
        <v>5003</v>
      </c>
      <c r="P47" s="41">
        <v>510</v>
      </c>
      <c r="Q47" s="41">
        <v>490</v>
      </c>
      <c r="R47" s="41">
        <v>300</v>
      </c>
      <c r="S47" s="41">
        <v>600</v>
      </c>
      <c r="T47" s="41">
        <v>17.78</v>
      </c>
      <c r="U47" s="41">
        <v>11.93</v>
      </c>
      <c r="V47" s="41">
        <v>4786</v>
      </c>
      <c r="W47" s="41">
        <v>1003</v>
      </c>
      <c r="X47" s="41">
        <v>5.0999999999999997E-2</v>
      </c>
    </row>
    <row r="48" spans="1:24">
      <c r="A48" s="46">
        <v>40773.411782407406</v>
      </c>
      <c r="B48" s="41">
        <v>5004</v>
      </c>
      <c r="C48" s="5" t="str">
        <f>VLOOKUP(B48,Both_IDtemplate!$A$1:$D$217,2,FALSE)</f>
        <v>32AF</v>
      </c>
      <c r="D48" s="5" t="str">
        <f>VLOOKUP($B48,Both_IDtemplate!$A$1:$D$217,3,FALSE)</f>
        <v>32AF</v>
      </c>
      <c r="E48" s="5" t="str">
        <f>VLOOKUP($B48,Both_IDtemplate!$A$1:$D$217,4,FALSE)</f>
        <v>32AF4</v>
      </c>
      <c r="F48" s="41">
        <v>12.11</v>
      </c>
      <c r="G48" s="41">
        <v>0.151</v>
      </c>
      <c r="H48" s="42">
        <v>0.998</v>
      </c>
      <c r="I48" s="41">
        <v>5.859</v>
      </c>
      <c r="J48" s="41">
        <v>8.86</v>
      </c>
      <c r="K48" s="41">
        <v>13.56</v>
      </c>
      <c r="L48" s="41">
        <v>0</v>
      </c>
      <c r="M48" s="41">
        <v>0</v>
      </c>
      <c r="N48" s="46">
        <v>40773.411782407406</v>
      </c>
      <c r="O48" s="41">
        <v>5004</v>
      </c>
      <c r="P48" s="41">
        <v>370</v>
      </c>
      <c r="Q48" s="41">
        <v>350</v>
      </c>
      <c r="R48" s="41">
        <v>300</v>
      </c>
      <c r="S48" s="41">
        <v>600</v>
      </c>
      <c r="T48" s="41">
        <v>20.190000000000001</v>
      </c>
      <c r="U48" s="41">
        <v>11.9</v>
      </c>
      <c r="V48" s="41">
        <v>4786</v>
      </c>
      <c r="W48" s="41">
        <v>1000</v>
      </c>
      <c r="X48" s="41">
        <v>5.0999999999999997E-2</v>
      </c>
    </row>
    <row r="49" spans="1:24">
      <c r="A49" s="46">
        <v>40773.404490740744</v>
      </c>
      <c r="B49" s="41">
        <v>5005</v>
      </c>
      <c r="C49" s="5" t="str">
        <f>VLOOKUP(B49,Both_IDtemplate!$A$1:$D$217,2,FALSE)</f>
        <v>32AF</v>
      </c>
      <c r="D49" s="5" t="str">
        <f>VLOOKUP($B49,Both_IDtemplate!$A$1:$D$217,3,FALSE)</f>
        <v>32AF</v>
      </c>
      <c r="E49" s="5" t="str">
        <f>VLOOKUP($B49,Both_IDtemplate!$A$1:$D$217,4,FALSE)</f>
        <v>32AF5</v>
      </c>
      <c r="F49" s="41">
        <v>11.48</v>
      </c>
      <c r="G49" s="41">
        <v>6.6000000000000003E-2</v>
      </c>
      <c r="H49" s="42">
        <v>0.995</v>
      </c>
      <c r="I49" s="41">
        <v>2.5720000000000001</v>
      </c>
      <c r="J49" s="41">
        <v>16.329999999999998</v>
      </c>
      <c r="K49" s="41">
        <v>21.71</v>
      </c>
      <c r="L49" s="41">
        <v>0</v>
      </c>
      <c r="M49" s="41">
        <v>0</v>
      </c>
      <c r="N49" s="46">
        <v>40773.404490740744</v>
      </c>
      <c r="O49" s="41">
        <v>5005</v>
      </c>
      <c r="P49" s="41">
        <v>390</v>
      </c>
      <c r="Q49" s="41">
        <v>370</v>
      </c>
      <c r="R49" s="41">
        <v>300</v>
      </c>
      <c r="S49" s="41">
        <v>600</v>
      </c>
      <c r="T49" s="41">
        <v>19.79</v>
      </c>
      <c r="U49" s="41">
        <v>11.98</v>
      </c>
      <c r="V49" s="41">
        <v>4786</v>
      </c>
      <c r="W49" s="41">
        <v>1001</v>
      </c>
      <c r="X49" s="41">
        <v>5.0999999999999997E-2</v>
      </c>
    </row>
    <row r="50" spans="1:24">
      <c r="A50" s="46">
        <v>40773.394444444442</v>
      </c>
      <c r="B50" s="41">
        <v>5006</v>
      </c>
      <c r="C50" s="5" t="str">
        <f>VLOOKUP(B50,Both_IDtemplate!$A$1:$D$217,2,FALSE)</f>
        <v>32AF</v>
      </c>
      <c r="D50" s="5" t="str">
        <f>VLOOKUP($B50,Both_IDtemplate!$A$1:$D$217,3,FALSE)</f>
        <v>32AF</v>
      </c>
      <c r="E50" s="5" t="str">
        <f>VLOOKUP($B50,Both_IDtemplate!$A$1:$D$217,4,FALSE)</f>
        <v>32AF6</v>
      </c>
      <c r="F50" s="41">
        <v>11.52</v>
      </c>
      <c r="G50" s="41">
        <v>0.14099999999999999</v>
      </c>
      <c r="H50" s="42">
        <v>0.998</v>
      </c>
      <c r="I50" s="41">
        <v>5.508</v>
      </c>
      <c r="J50" s="41">
        <v>14.11</v>
      </c>
      <c r="K50" s="41">
        <v>19.29</v>
      </c>
      <c r="L50" s="41">
        <v>0</v>
      </c>
      <c r="M50" s="41">
        <v>0</v>
      </c>
      <c r="N50" s="46">
        <v>40773.394444444442</v>
      </c>
      <c r="O50" s="41">
        <v>5006</v>
      </c>
      <c r="P50" s="41">
        <v>425</v>
      </c>
      <c r="Q50" s="41">
        <v>405</v>
      </c>
      <c r="R50" s="41">
        <v>300</v>
      </c>
      <c r="S50" s="41">
        <v>600</v>
      </c>
      <c r="T50" s="41">
        <v>18.14</v>
      </c>
      <c r="U50" s="41">
        <v>12.01</v>
      </c>
      <c r="V50" s="41">
        <v>4786</v>
      </c>
      <c r="W50" s="41">
        <v>1002</v>
      </c>
      <c r="X50" s="41">
        <v>5.0999999999999997E-2</v>
      </c>
    </row>
    <row r="51" spans="1:24">
      <c r="A51" s="46">
        <v>40773.436874999999</v>
      </c>
      <c r="B51" s="41">
        <v>3001</v>
      </c>
      <c r="C51" s="5" t="str">
        <f>VLOOKUP(B51,Both_IDtemplate!$A$1:$D$217,2,FALSE)</f>
        <v>30AF</v>
      </c>
      <c r="D51" s="5" t="str">
        <f>VLOOKUP($B51,Both_IDtemplate!$A$1:$D$217,3,FALSE)</f>
        <v>30AF</v>
      </c>
      <c r="E51" s="5" t="str">
        <f>VLOOKUP($B51,Both_IDtemplate!$A$1:$D$217,4,FALSE)</f>
        <v>30AF1</v>
      </c>
      <c r="F51" s="41">
        <v>-11.35</v>
      </c>
      <c r="G51" s="41">
        <v>0.11799999999999999</v>
      </c>
      <c r="H51" s="42">
        <v>0.995</v>
      </c>
      <c r="I51" s="41">
        <v>4.5439999999999996</v>
      </c>
      <c r="J51" s="41">
        <v>14.36</v>
      </c>
      <c r="K51" s="41">
        <v>19.559999999999999</v>
      </c>
      <c r="L51" s="41">
        <v>0</v>
      </c>
      <c r="M51" s="41">
        <v>0</v>
      </c>
      <c r="N51" s="46">
        <v>40773.436874999999</v>
      </c>
      <c r="O51" s="41">
        <v>3001</v>
      </c>
      <c r="P51" s="41">
        <v>365</v>
      </c>
      <c r="Q51" s="41">
        <v>345</v>
      </c>
      <c r="R51" s="41">
        <v>300</v>
      </c>
      <c r="S51" s="41">
        <v>600</v>
      </c>
      <c r="T51" s="41">
        <v>21.13</v>
      </c>
      <c r="U51" s="41">
        <v>11.78</v>
      </c>
      <c r="V51" s="41">
        <v>4786</v>
      </c>
      <c r="W51" s="41">
        <v>1002</v>
      </c>
      <c r="X51" s="41">
        <v>5.0999999999999997E-2</v>
      </c>
    </row>
    <row r="52" spans="1:24">
      <c r="A52" s="46">
        <v>40773.43141203704</v>
      </c>
      <c r="B52" s="41">
        <v>3002</v>
      </c>
      <c r="C52" s="5" t="str">
        <f>VLOOKUP(B52,Both_IDtemplate!$A$1:$D$217,2,FALSE)</f>
        <v>30AF</v>
      </c>
      <c r="D52" s="5" t="str">
        <f>VLOOKUP($B52,Both_IDtemplate!$A$1:$D$217,3,FALSE)</f>
        <v>30AF</v>
      </c>
      <c r="E52" s="5" t="str">
        <f>VLOOKUP($B52,Both_IDtemplate!$A$1:$D$217,4,FALSE)</f>
        <v>30AF2</v>
      </c>
      <c r="F52" s="41">
        <v>-11.71</v>
      </c>
      <c r="G52" s="41">
        <v>8.3000000000000004E-2</v>
      </c>
      <c r="H52" s="42">
        <v>0.996</v>
      </c>
      <c r="I52" s="41">
        <v>3.2170000000000001</v>
      </c>
      <c r="J52" s="41">
        <v>18.55</v>
      </c>
      <c r="K52" s="41">
        <v>24.13</v>
      </c>
      <c r="L52" s="41">
        <v>0</v>
      </c>
      <c r="M52" s="41">
        <v>0</v>
      </c>
      <c r="N52" s="46">
        <v>40773.43141203704</v>
      </c>
      <c r="O52" s="41">
        <v>3002</v>
      </c>
      <c r="P52" s="41">
        <v>365</v>
      </c>
      <c r="Q52" s="41">
        <v>345</v>
      </c>
      <c r="R52" s="41">
        <v>300</v>
      </c>
      <c r="S52" s="41">
        <v>600</v>
      </c>
      <c r="T52" s="41">
        <v>21.05</v>
      </c>
      <c r="U52" s="41">
        <v>12</v>
      </c>
      <c r="V52" s="41">
        <v>4786</v>
      </c>
      <c r="W52" s="41">
        <v>1002</v>
      </c>
      <c r="X52" s="41">
        <v>5.0999999999999997E-2</v>
      </c>
    </row>
    <row r="53" spans="1:24">
      <c r="A53" s="46">
        <v>40773.425902777781</v>
      </c>
      <c r="B53" s="41">
        <v>3003</v>
      </c>
      <c r="C53" s="5" t="str">
        <f>VLOOKUP(B53,Both_IDtemplate!$A$1:$D$217,2,FALSE)</f>
        <v>30AF</v>
      </c>
      <c r="D53" s="5" t="str">
        <f>VLOOKUP($B53,Both_IDtemplate!$A$1:$D$217,3,FALSE)</f>
        <v>30AF</v>
      </c>
      <c r="E53" s="5" t="str">
        <f>VLOOKUP($B53,Both_IDtemplate!$A$1:$D$217,4,FALSE)</f>
        <v>30AF3</v>
      </c>
      <c r="F53" s="41">
        <v>-11.61</v>
      </c>
      <c r="G53" s="41">
        <v>0.121</v>
      </c>
      <c r="H53" s="42">
        <v>0.99199999999999999</v>
      </c>
      <c r="I53" s="41">
        <v>4.6920000000000002</v>
      </c>
      <c r="J53" s="41">
        <v>20.74</v>
      </c>
      <c r="K53" s="41">
        <v>26.52</v>
      </c>
      <c r="L53" s="41">
        <v>0</v>
      </c>
      <c r="M53" s="41">
        <v>0</v>
      </c>
      <c r="N53" s="46">
        <v>40773.425902777781</v>
      </c>
      <c r="O53" s="41">
        <v>3003</v>
      </c>
      <c r="P53" s="41">
        <v>385</v>
      </c>
      <c r="Q53" s="41">
        <v>365</v>
      </c>
      <c r="R53" s="41">
        <v>300</v>
      </c>
      <c r="S53" s="41">
        <v>600</v>
      </c>
      <c r="T53" s="41">
        <v>20.61</v>
      </c>
      <c r="U53" s="41">
        <v>12.04</v>
      </c>
      <c r="V53" s="41">
        <v>4786</v>
      </c>
      <c r="W53" s="41">
        <v>1003</v>
      </c>
      <c r="X53" s="41">
        <v>5.0999999999999997E-2</v>
      </c>
    </row>
    <row r="54" spans="1:24">
      <c r="A54" s="46">
        <v>40773.429120370369</v>
      </c>
      <c r="B54" s="41">
        <v>3004</v>
      </c>
      <c r="C54" s="5" t="str">
        <f>VLOOKUP(B54,Both_IDtemplate!$A$1:$D$217,2,FALSE)</f>
        <v>30AF</v>
      </c>
      <c r="D54" s="5" t="str">
        <f>VLOOKUP($B54,Both_IDtemplate!$A$1:$D$217,3,FALSE)</f>
        <v>30AF</v>
      </c>
      <c r="E54" s="5" t="str">
        <f>VLOOKUP($B54,Both_IDtemplate!$A$1:$D$217,4,FALSE)</f>
        <v>30AF4</v>
      </c>
      <c r="F54" s="41">
        <v>-13.13</v>
      </c>
      <c r="G54" s="41">
        <v>0.107</v>
      </c>
      <c r="H54" s="42">
        <v>0.996</v>
      </c>
      <c r="I54" s="41">
        <v>4.1340000000000003</v>
      </c>
      <c r="J54" s="41">
        <v>13.12</v>
      </c>
      <c r="K54" s="41">
        <v>18.21</v>
      </c>
      <c r="L54" s="41">
        <v>0</v>
      </c>
      <c r="M54" s="41">
        <v>0</v>
      </c>
      <c r="N54" s="46">
        <v>40773.429120370369</v>
      </c>
      <c r="O54" s="41">
        <v>3004</v>
      </c>
      <c r="P54" s="41">
        <v>365</v>
      </c>
      <c r="Q54" s="41">
        <v>345</v>
      </c>
      <c r="R54" s="41">
        <v>300</v>
      </c>
      <c r="S54" s="41">
        <v>600</v>
      </c>
      <c r="T54" s="41">
        <v>20.67</v>
      </c>
      <c r="U54" s="41">
        <v>11.8</v>
      </c>
      <c r="V54" s="41">
        <v>4786</v>
      </c>
      <c r="W54" s="41">
        <v>1002</v>
      </c>
      <c r="X54" s="41">
        <v>5.0999999999999997E-2</v>
      </c>
    </row>
    <row r="55" spans="1:24">
      <c r="A55" s="46">
        <v>40773.421782407408</v>
      </c>
      <c r="B55" s="41">
        <v>3005</v>
      </c>
      <c r="C55" s="5" t="str">
        <f>VLOOKUP(B55,Both_IDtemplate!$A$1:$D$217,2,FALSE)</f>
        <v>30AF</v>
      </c>
      <c r="D55" s="5" t="str">
        <f>VLOOKUP($B55,Both_IDtemplate!$A$1:$D$217,3,FALSE)</f>
        <v>30AF</v>
      </c>
      <c r="E55" s="5" t="str">
        <f>VLOOKUP($B55,Both_IDtemplate!$A$1:$D$217,4,FALSE)</f>
        <v>30AF5</v>
      </c>
      <c r="F55" s="41">
        <v>-14.05</v>
      </c>
      <c r="G55" s="41">
        <v>0.11700000000000001</v>
      </c>
      <c r="H55" s="42">
        <v>0.99</v>
      </c>
      <c r="I55" s="41">
        <v>4.548</v>
      </c>
      <c r="J55" s="41">
        <v>15.97</v>
      </c>
      <c r="K55" s="41">
        <v>21.32</v>
      </c>
      <c r="L55" s="41">
        <v>0</v>
      </c>
      <c r="M55" s="41">
        <v>0</v>
      </c>
      <c r="N55" s="46">
        <v>40773.421782407408</v>
      </c>
      <c r="O55" s="41">
        <v>3005</v>
      </c>
      <c r="P55" s="41">
        <v>385</v>
      </c>
      <c r="Q55" s="41">
        <v>365</v>
      </c>
      <c r="R55" s="41">
        <v>300</v>
      </c>
      <c r="S55" s="41">
        <v>600</v>
      </c>
      <c r="T55" s="41">
        <v>20.38</v>
      </c>
      <c r="U55" s="41">
        <v>11.92</v>
      </c>
      <c r="V55" s="41">
        <v>4786</v>
      </c>
      <c r="W55" s="41">
        <v>1000</v>
      </c>
      <c r="X55" s="41">
        <v>5.0999999999999997E-2</v>
      </c>
    </row>
    <row r="56" spans="1:24">
      <c r="A56" s="46">
        <v>40773.43409722222</v>
      </c>
      <c r="B56" s="41">
        <v>3006</v>
      </c>
      <c r="C56" s="5" t="str">
        <f>VLOOKUP(B56,Both_IDtemplate!$A$1:$D$217,2,FALSE)</f>
        <v>30AF</v>
      </c>
      <c r="D56" s="5" t="str">
        <f>VLOOKUP($B56,Both_IDtemplate!$A$1:$D$217,3,FALSE)</f>
        <v>30AF</v>
      </c>
      <c r="E56" s="5" t="str">
        <f>VLOOKUP($B56,Both_IDtemplate!$A$1:$D$217,4,FALSE)</f>
        <v>30AF6</v>
      </c>
      <c r="F56" s="41">
        <v>12.02</v>
      </c>
      <c r="G56" s="41">
        <v>0.13</v>
      </c>
      <c r="H56" s="42">
        <v>0.998</v>
      </c>
      <c r="I56" s="41">
        <v>5.0339999999999998</v>
      </c>
      <c r="J56" s="41">
        <v>15.1</v>
      </c>
      <c r="K56" s="41">
        <v>20.37</v>
      </c>
      <c r="L56" s="41">
        <v>0</v>
      </c>
      <c r="M56" s="41">
        <v>0</v>
      </c>
      <c r="N56" s="46">
        <v>40773.43409722222</v>
      </c>
      <c r="O56" s="41">
        <v>3006</v>
      </c>
      <c r="P56" s="41">
        <v>365</v>
      </c>
      <c r="Q56" s="41">
        <v>345</v>
      </c>
      <c r="R56" s="41">
        <v>300</v>
      </c>
      <c r="S56" s="41">
        <v>600</v>
      </c>
      <c r="T56" s="41">
        <v>20.92</v>
      </c>
      <c r="U56" s="41">
        <v>11.72</v>
      </c>
      <c r="V56" s="41">
        <v>4786</v>
      </c>
      <c r="W56" s="41">
        <v>1002</v>
      </c>
      <c r="X56" s="41">
        <v>5.0999999999999997E-2</v>
      </c>
    </row>
    <row r="57" spans="1:24">
      <c r="A57" s="46">
        <v>40773.460949074077</v>
      </c>
      <c r="B57" s="41">
        <v>6001</v>
      </c>
      <c r="C57" s="5" t="str">
        <f>VLOOKUP(B57,Both_IDtemplate!$A$1:$D$217,2,FALSE)</f>
        <v>32P</v>
      </c>
      <c r="D57" s="5" t="str">
        <f>VLOOKUP($B57,Both_IDtemplate!$A$1:$D$217,3,FALSE)</f>
        <v>32P</v>
      </c>
      <c r="E57" s="5" t="str">
        <f>VLOOKUP($B57,Both_IDtemplate!$A$1:$D$217,4,FALSE)</f>
        <v>32P1</v>
      </c>
      <c r="F57" s="41">
        <v>11.72</v>
      </c>
      <c r="G57" s="41">
        <v>0.13800000000000001</v>
      </c>
      <c r="H57" s="42">
        <v>0.98799999999999999</v>
      </c>
      <c r="I57" s="41">
        <v>5.2670000000000003</v>
      </c>
      <c r="J57" s="41">
        <v>46.64</v>
      </c>
      <c r="K57" s="41">
        <v>54.77</v>
      </c>
      <c r="L57" s="41">
        <v>0</v>
      </c>
      <c r="M57" s="41">
        <v>0</v>
      </c>
      <c r="N57" s="46">
        <v>40773.460949074077</v>
      </c>
      <c r="O57" s="41">
        <v>6001</v>
      </c>
      <c r="P57" s="41">
        <v>370</v>
      </c>
      <c r="Q57" s="41">
        <v>350</v>
      </c>
      <c r="R57" s="41">
        <v>300</v>
      </c>
      <c r="S57" s="41">
        <v>600</v>
      </c>
      <c r="T57" s="41">
        <v>22.4</v>
      </c>
      <c r="U57" s="41">
        <v>11.71</v>
      </c>
      <c r="V57" s="41">
        <v>4786</v>
      </c>
      <c r="W57" s="41">
        <v>992</v>
      </c>
      <c r="X57" s="41">
        <v>5.0999999999999997E-2</v>
      </c>
    </row>
    <row r="58" spans="1:24">
      <c r="A58" s="46">
        <v>40773.482754629629</v>
      </c>
      <c r="B58" s="41">
        <v>6002</v>
      </c>
      <c r="C58" s="5" t="str">
        <f>VLOOKUP(B58,Both_IDtemplate!$A$1:$D$217,2,FALSE)</f>
        <v>32P</v>
      </c>
      <c r="D58" s="5" t="str">
        <f>VLOOKUP($B58,Both_IDtemplate!$A$1:$D$217,3,FALSE)</f>
        <v>32P</v>
      </c>
      <c r="E58" s="5" t="str">
        <f>VLOOKUP($B58,Both_IDtemplate!$A$1:$D$217,4,FALSE)</f>
        <v>32P2</v>
      </c>
      <c r="F58" s="41">
        <v>12.66</v>
      </c>
      <c r="G58" s="41">
        <v>0.189</v>
      </c>
      <c r="H58" s="42">
        <v>0.997</v>
      </c>
      <c r="I58" s="41">
        <v>7.2060000000000004</v>
      </c>
      <c r="J58" s="41">
        <v>17.14</v>
      </c>
      <c r="K58" s="41">
        <v>22.6</v>
      </c>
      <c r="L58" s="41">
        <v>0</v>
      </c>
      <c r="M58" s="41">
        <v>0</v>
      </c>
      <c r="N58" s="46">
        <v>40773.482754629629</v>
      </c>
      <c r="O58" s="41">
        <v>6002</v>
      </c>
      <c r="P58" s="41">
        <v>440</v>
      </c>
      <c r="Q58" s="41">
        <v>420</v>
      </c>
      <c r="R58" s="41">
        <v>300</v>
      </c>
      <c r="S58" s="41">
        <v>600</v>
      </c>
      <c r="T58" s="41">
        <v>23.36</v>
      </c>
      <c r="U58" s="41">
        <v>11.51</v>
      </c>
      <c r="V58" s="41">
        <v>4786</v>
      </c>
      <c r="W58" s="41">
        <v>994</v>
      </c>
      <c r="X58" s="41">
        <v>5.0999999999999997E-2</v>
      </c>
    </row>
    <row r="59" spans="1:24">
      <c r="A59" s="46">
        <v>40773.479560185187</v>
      </c>
      <c r="B59" s="41">
        <v>6003</v>
      </c>
      <c r="C59" s="5" t="str">
        <f>VLOOKUP(B59,Both_IDtemplate!$A$1:$D$217,2,FALSE)</f>
        <v>32P</v>
      </c>
      <c r="D59" s="5" t="str">
        <f>VLOOKUP($B59,Both_IDtemplate!$A$1:$D$217,3,FALSE)</f>
        <v>32P</v>
      </c>
      <c r="E59" s="5" t="str">
        <f>VLOOKUP($B59,Both_IDtemplate!$A$1:$D$217,4,FALSE)</f>
        <v>32P3</v>
      </c>
      <c r="F59" s="41">
        <v>12.54</v>
      </c>
      <c r="G59" s="41">
        <v>0.11899999999999999</v>
      </c>
      <c r="H59" s="42">
        <v>0.99399999999999999</v>
      </c>
      <c r="I59" s="41">
        <v>4.5460000000000003</v>
      </c>
      <c r="J59" s="41">
        <v>7.9039999999999999</v>
      </c>
      <c r="K59" s="41">
        <v>12.52</v>
      </c>
      <c r="L59" s="41">
        <v>0</v>
      </c>
      <c r="M59" s="41">
        <v>0</v>
      </c>
      <c r="N59" s="46">
        <v>40773.479560185187</v>
      </c>
      <c r="O59" s="41">
        <v>6003</v>
      </c>
      <c r="P59" s="41">
        <v>440</v>
      </c>
      <c r="Q59" s="41">
        <v>420</v>
      </c>
      <c r="R59" s="41">
        <v>300</v>
      </c>
      <c r="S59" s="41">
        <v>600</v>
      </c>
      <c r="T59" s="41">
        <v>23.66</v>
      </c>
      <c r="U59" s="41">
        <v>11.8</v>
      </c>
      <c r="V59" s="41">
        <v>4786</v>
      </c>
      <c r="W59" s="41">
        <v>993</v>
      </c>
      <c r="X59" s="41">
        <v>5.0999999999999997E-2</v>
      </c>
    </row>
    <row r="60" spans="1:24">
      <c r="A60" s="46">
        <v>40773.469837962963</v>
      </c>
      <c r="B60" s="41">
        <v>6004</v>
      </c>
      <c r="C60" s="5" t="str">
        <f>VLOOKUP(B60,Both_IDtemplate!$A$1:$D$217,2,FALSE)</f>
        <v>32P</v>
      </c>
      <c r="D60" s="5" t="str">
        <f>VLOOKUP($B60,Both_IDtemplate!$A$1:$D$217,3,FALSE)</f>
        <v>32P</v>
      </c>
      <c r="E60" s="5" t="str">
        <f>VLOOKUP($B60,Both_IDtemplate!$A$1:$D$217,4,FALSE)</f>
        <v>32P4</v>
      </c>
      <c r="F60" s="41">
        <v>12.2</v>
      </c>
      <c r="G60" s="41">
        <v>0.113</v>
      </c>
      <c r="H60" s="42">
        <v>0.997</v>
      </c>
      <c r="I60" s="41">
        <v>4.2729999999999997</v>
      </c>
      <c r="J60" s="41">
        <v>10.36</v>
      </c>
      <c r="K60" s="41">
        <v>15.2</v>
      </c>
      <c r="L60" s="41">
        <v>0</v>
      </c>
      <c r="M60" s="41">
        <v>0</v>
      </c>
      <c r="N60" s="46">
        <v>40773.469837962963</v>
      </c>
      <c r="O60" s="41">
        <v>6004</v>
      </c>
      <c r="P60" s="41">
        <v>370</v>
      </c>
      <c r="Q60" s="41">
        <v>350</v>
      </c>
      <c r="R60" s="41">
        <v>300</v>
      </c>
      <c r="S60" s="41">
        <v>600</v>
      </c>
      <c r="T60" s="41">
        <v>23.7</v>
      </c>
      <c r="U60" s="41">
        <v>11.66</v>
      </c>
      <c r="V60" s="41">
        <v>4786</v>
      </c>
      <c r="W60" s="41">
        <v>992</v>
      </c>
      <c r="X60" s="41">
        <v>5.0999999999999997E-2</v>
      </c>
    </row>
    <row r="61" spans="1:24">
      <c r="A61" s="46">
        <v>40773.475740740738</v>
      </c>
      <c r="B61" s="41">
        <v>6004</v>
      </c>
      <c r="C61" s="5" t="str">
        <f>VLOOKUP(B61,Both_IDtemplate!$A$1:$D$217,2,FALSE)</f>
        <v>32P</v>
      </c>
      <c r="D61" s="5" t="str">
        <f>VLOOKUP($B61,Both_IDtemplate!$A$1:$D$217,3,FALSE)</f>
        <v>32P</v>
      </c>
      <c r="E61" s="5" t="str">
        <f>VLOOKUP($B61,Both_IDtemplate!$A$1:$D$217,4,FALSE)</f>
        <v>32P4</v>
      </c>
      <c r="F61" s="41">
        <v>12.28</v>
      </c>
      <c r="G61" s="41">
        <v>0.122</v>
      </c>
      <c r="H61" s="42">
        <v>0.998</v>
      </c>
      <c r="I61" s="41">
        <v>4.6459999999999999</v>
      </c>
      <c r="J61" s="41">
        <v>10.6</v>
      </c>
      <c r="K61" s="41">
        <v>15.46</v>
      </c>
      <c r="L61" s="41">
        <v>0</v>
      </c>
      <c r="M61" s="41">
        <v>0</v>
      </c>
      <c r="N61" s="46">
        <v>40773.475740740738</v>
      </c>
      <c r="O61" s="41">
        <v>6004</v>
      </c>
      <c r="P61" s="41">
        <v>370</v>
      </c>
      <c r="Q61" s="41">
        <v>350</v>
      </c>
      <c r="R61" s="41">
        <v>300</v>
      </c>
      <c r="S61" s="41">
        <v>600</v>
      </c>
      <c r="T61" s="41">
        <v>23.7</v>
      </c>
      <c r="U61" s="41">
        <v>11.57</v>
      </c>
      <c r="V61" s="41">
        <v>4786</v>
      </c>
      <c r="W61" s="41">
        <v>994</v>
      </c>
      <c r="X61" s="41">
        <v>5.0999999999999997E-2</v>
      </c>
    </row>
    <row r="62" spans="1:24">
      <c r="A62" s="46">
        <v>40773.466435185182</v>
      </c>
      <c r="B62" s="41">
        <v>6005</v>
      </c>
      <c r="C62" s="5" t="str">
        <f>VLOOKUP(B62,Both_IDtemplate!$A$1:$D$217,2,FALSE)</f>
        <v>32P</v>
      </c>
      <c r="D62" s="5" t="str">
        <f>VLOOKUP($B62,Both_IDtemplate!$A$1:$D$217,3,FALSE)</f>
        <v>32P</v>
      </c>
      <c r="E62" s="5" t="str">
        <f>VLOOKUP($B62,Both_IDtemplate!$A$1:$D$217,4,FALSE)</f>
        <v>32P5</v>
      </c>
      <c r="F62" s="41">
        <v>11.47</v>
      </c>
      <c r="G62" s="41">
        <v>8.2000000000000003E-2</v>
      </c>
      <c r="H62" s="42">
        <v>0.99299999999999999</v>
      </c>
      <c r="I62" s="41">
        <v>3.1469999999999998</v>
      </c>
      <c r="J62" s="41">
        <v>16.23</v>
      </c>
      <c r="K62" s="41">
        <v>21.6</v>
      </c>
      <c r="L62" s="41">
        <v>0</v>
      </c>
      <c r="M62" s="41">
        <v>0</v>
      </c>
      <c r="N62" s="46">
        <v>40773.466435185182</v>
      </c>
      <c r="O62" s="41">
        <v>6005</v>
      </c>
      <c r="P62" s="41">
        <v>425</v>
      </c>
      <c r="Q62" s="41">
        <v>405</v>
      </c>
      <c r="R62" s="41">
        <v>300</v>
      </c>
      <c r="S62" s="41">
        <v>600</v>
      </c>
      <c r="T62" s="41">
        <v>22.3</v>
      </c>
      <c r="U62" s="41">
        <v>11.76</v>
      </c>
      <c r="V62" s="41">
        <v>4786</v>
      </c>
      <c r="W62" s="41">
        <v>993</v>
      </c>
      <c r="X62" s="41">
        <v>5.0999999999999997E-2</v>
      </c>
    </row>
    <row r="63" spans="1:24">
      <c r="A63" s="46">
        <v>40773.455046296294</v>
      </c>
      <c r="B63" s="41">
        <v>6006</v>
      </c>
      <c r="C63" s="5" t="str">
        <f>VLOOKUP(B63,Both_IDtemplate!$A$1:$D$217,2,FALSE)</f>
        <v>32P</v>
      </c>
      <c r="D63" s="5" t="str">
        <f>VLOOKUP($B63,Both_IDtemplate!$A$1:$D$217,3,FALSE)</f>
        <v>32P</v>
      </c>
      <c r="E63" s="5" t="str">
        <f>VLOOKUP($B63,Both_IDtemplate!$A$1:$D$217,4,FALSE)</f>
        <v>32P6</v>
      </c>
      <c r="F63" s="41">
        <v>-11.46</v>
      </c>
      <c r="G63" s="41">
        <v>8.1000000000000003E-2</v>
      </c>
      <c r="H63" s="42">
        <v>0.996</v>
      </c>
      <c r="I63" s="41">
        <v>3.0960000000000001</v>
      </c>
      <c r="J63" s="41">
        <v>26.59</v>
      </c>
      <c r="K63" s="41">
        <v>32.909999999999997</v>
      </c>
      <c r="L63" s="41">
        <v>0</v>
      </c>
      <c r="M63" s="41">
        <v>0</v>
      </c>
      <c r="N63" s="46">
        <v>40773.455046296294</v>
      </c>
      <c r="O63" s="41">
        <v>6006</v>
      </c>
      <c r="P63" s="41">
        <v>490</v>
      </c>
      <c r="Q63" s="41">
        <v>470</v>
      </c>
      <c r="R63" s="41">
        <v>300</v>
      </c>
      <c r="S63" s="41">
        <v>600</v>
      </c>
      <c r="T63" s="41">
        <v>21.04</v>
      </c>
      <c r="U63" s="41">
        <v>11.97</v>
      </c>
      <c r="V63" s="41">
        <v>4786</v>
      </c>
      <c r="W63" s="41">
        <v>993</v>
      </c>
      <c r="X63" s="41">
        <v>5.0999999999999997E-2</v>
      </c>
    </row>
    <row r="64" spans="1:24">
      <c r="A64" s="46">
        <v>40773.506319444445</v>
      </c>
      <c r="B64" s="41">
        <v>1401</v>
      </c>
      <c r="C64" s="5" t="str">
        <f>VLOOKUP(B64,Both_IDtemplate!$A$1:$D$217,2,FALSE)</f>
        <v>34K</v>
      </c>
      <c r="D64" s="5" t="str">
        <f>VLOOKUP($B64,Both_IDtemplate!$A$1:$D$217,3,FALSE)</f>
        <v>34K</v>
      </c>
      <c r="E64" s="5" t="str">
        <f>VLOOKUP($B64,Both_IDtemplate!$A$1:$D$217,4,FALSE)</f>
        <v>34K1</v>
      </c>
      <c r="F64" s="41">
        <v>12.56</v>
      </c>
      <c r="G64" s="41">
        <v>0.127</v>
      </c>
      <c r="H64" s="42">
        <v>0.996</v>
      </c>
      <c r="I64" s="41">
        <v>4.8250000000000002</v>
      </c>
      <c r="J64" s="41">
        <v>7.3929999999999998</v>
      </c>
      <c r="K64" s="41">
        <v>11.96</v>
      </c>
      <c r="L64" s="41">
        <v>0</v>
      </c>
      <c r="M64" s="41">
        <v>0</v>
      </c>
      <c r="N64" s="46">
        <v>40773.506319444445</v>
      </c>
      <c r="O64" s="41">
        <v>1401</v>
      </c>
      <c r="P64" s="41">
        <v>390</v>
      </c>
      <c r="Q64" s="41">
        <v>370</v>
      </c>
      <c r="R64" s="41">
        <v>300</v>
      </c>
      <c r="S64" s="41">
        <v>600</v>
      </c>
      <c r="T64" s="41">
        <v>24.55</v>
      </c>
      <c r="U64" s="41">
        <v>11.21</v>
      </c>
      <c r="V64" s="41">
        <v>4786</v>
      </c>
      <c r="W64" s="41">
        <v>997</v>
      </c>
      <c r="X64" s="41">
        <v>5.0999999999999997E-2</v>
      </c>
    </row>
    <row r="65" spans="1:24">
      <c r="A65" s="46">
        <v>40773.523125</v>
      </c>
      <c r="B65" s="41">
        <v>1402</v>
      </c>
      <c r="C65" s="5" t="str">
        <f>VLOOKUP(B65,Both_IDtemplate!$A$1:$D$217,2,FALSE)</f>
        <v>34K</v>
      </c>
      <c r="D65" s="5" t="str">
        <f>VLOOKUP($B65,Both_IDtemplate!$A$1:$D$217,3,FALSE)</f>
        <v>34K</v>
      </c>
      <c r="E65" s="5" t="str">
        <f>VLOOKUP($B65,Both_IDtemplate!$A$1:$D$217,4,FALSE)</f>
        <v>34K2</v>
      </c>
      <c r="F65" s="41">
        <v>13.59</v>
      </c>
      <c r="G65" s="41">
        <v>0.104</v>
      </c>
      <c r="H65" s="42">
        <v>0.996</v>
      </c>
      <c r="I65" s="41">
        <v>3.9590000000000001</v>
      </c>
      <c r="J65" s="41">
        <v>24.14</v>
      </c>
      <c r="K65" s="41">
        <v>30.23</v>
      </c>
      <c r="L65" s="41">
        <v>0</v>
      </c>
      <c r="M65" s="41">
        <v>0</v>
      </c>
      <c r="N65" s="46">
        <v>40773.523125</v>
      </c>
      <c r="O65" s="41">
        <v>1402</v>
      </c>
      <c r="P65" s="41">
        <v>400</v>
      </c>
      <c r="Q65" s="41">
        <v>375</v>
      </c>
      <c r="R65" s="41">
        <v>300</v>
      </c>
      <c r="S65" s="41">
        <v>600</v>
      </c>
      <c r="T65" s="41">
        <v>24.2</v>
      </c>
      <c r="U65" s="41">
        <v>12.34</v>
      </c>
      <c r="V65" s="41">
        <v>4786</v>
      </c>
      <c r="W65" s="41">
        <v>992</v>
      </c>
      <c r="X65" s="41">
        <v>5.0999999999999997E-2</v>
      </c>
    </row>
    <row r="66" spans="1:24">
      <c r="A66" s="46">
        <v>40773.502847222226</v>
      </c>
      <c r="B66" s="41">
        <v>1403</v>
      </c>
      <c r="C66" s="5" t="str">
        <f>VLOOKUP(B66,Both_IDtemplate!$A$1:$D$217,2,FALSE)</f>
        <v>34K</v>
      </c>
      <c r="D66" s="5" t="str">
        <f>VLOOKUP($B66,Both_IDtemplate!$A$1:$D$217,3,FALSE)</f>
        <v>34K</v>
      </c>
      <c r="E66" s="5" t="str">
        <f>VLOOKUP($B66,Both_IDtemplate!$A$1:$D$217,4,FALSE)</f>
        <v>34K3</v>
      </c>
      <c r="F66" s="41">
        <v>12.68</v>
      </c>
      <c r="G66" s="41">
        <v>0.11</v>
      </c>
      <c r="H66" s="42">
        <v>0.99399999999999999</v>
      </c>
      <c r="I66" s="41">
        <v>4.1879999999999997</v>
      </c>
      <c r="J66" s="41">
        <v>13.06</v>
      </c>
      <c r="K66" s="41">
        <v>18.149999999999999</v>
      </c>
      <c r="L66" s="41">
        <v>0</v>
      </c>
      <c r="M66" s="41">
        <v>0</v>
      </c>
      <c r="N66" s="46">
        <v>40773.502847222226</v>
      </c>
      <c r="O66" s="41">
        <v>1403</v>
      </c>
      <c r="P66" s="41">
        <v>440</v>
      </c>
      <c r="Q66" s="41">
        <v>420</v>
      </c>
      <c r="R66" s="41">
        <v>300</v>
      </c>
      <c r="S66" s="41">
        <v>600</v>
      </c>
      <c r="T66" s="41">
        <v>23.71</v>
      </c>
      <c r="U66" s="41">
        <v>11.46</v>
      </c>
      <c r="V66" s="41">
        <v>4786</v>
      </c>
      <c r="W66" s="41">
        <v>996</v>
      </c>
      <c r="X66" s="41">
        <v>5.0999999999999997E-2</v>
      </c>
    </row>
    <row r="67" spans="1:24">
      <c r="A67" s="46">
        <v>40773.528287037036</v>
      </c>
      <c r="B67" s="41">
        <v>1404</v>
      </c>
      <c r="C67" s="5" t="str">
        <f>VLOOKUP(B67,Both_IDtemplate!$A$1:$D$217,2,FALSE)</f>
        <v>34K</v>
      </c>
      <c r="D67" s="5" t="str">
        <f>VLOOKUP($B67,Both_IDtemplate!$A$1:$D$217,3,FALSE)</f>
        <v>34K</v>
      </c>
      <c r="E67" s="5" t="str">
        <f>VLOOKUP($B67,Both_IDtemplate!$A$1:$D$217,4,FALSE)</f>
        <v>34K4</v>
      </c>
      <c r="F67" s="41">
        <v>-113.4</v>
      </c>
      <c r="G67" s="41">
        <v>0.106</v>
      </c>
      <c r="H67" s="42">
        <v>0.995</v>
      </c>
      <c r="I67" s="41">
        <v>4.0030000000000001</v>
      </c>
      <c r="J67" s="41">
        <v>28.09</v>
      </c>
      <c r="K67" s="41">
        <v>34.54</v>
      </c>
      <c r="L67" s="41">
        <v>0</v>
      </c>
      <c r="M67" s="41">
        <v>0</v>
      </c>
      <c r="N67" s="46">
        <v>40773.528287037036</v>
      </c>
      <c r="O67" s="41">
        <v>1404</v>
      </c>
      <c r="P67" s="41">
        <v>415</v>
      </c>
      <c r="Q67" s="41">
        <v>390</v>
      </c>
      <c r="R67" s="41">
        <v>300</v>
      </c>
      <c r="S67" s="41">
        <v>600</v>
      </c>
      <c r="T67" s="41">
        <v>24.82</v>
      </c>
      <c r="U67" s="41">
        <v>12.03</v>
      </c>
      <c r="V67" s="41">
        <v>4786</v>
      </c>
      <c r="W67" s="41">
        <v>991</v>
      </c>
      <c r="X67" s="41">
        <v>5.0999999999999997E-2</v>
      </c>
    </row>
    <row r="68" spans="1:24">
      <c r="A68" s="46">
        <v>40773.530787037038</v>
      </c>
      <c r="B68" s="41">
        <v>1405</v>
      </c>
      <c r="C68" s="5" t="str">
        <f>VLOOKUP(B68,Both_IDtemplate!$A$1:$D$217,2,FALSE)</f>
        <v>34K</v>
      </c>
      <c r="D68" s="5" t="str">
        <f>VLOOKUP($B68,Both_IDtemplate!$A$1:$D$217,3,FALSE)</f>
        <v>34K</v>
      </c>
      <c r="E68" s="5" t="str">
        <f>VLOOKUP($B68,Both_IDtemplate!$A$1:$D$217,4,FALSE)</f>
        <v>34K5</v>
      </c>
      <c r="F68" s="41">
        <v>-119.2</v>
      </c>
      <c r="G68" s="41">
        <v>8.6999999999999994E-2</v>
      </c>
      <c r="H68" s="42">
        <v>0.99</v>
      </c>
      <c r="I68" s="41">
        <v>3.27</v>
      </c>
      <c r="J68" s="41">
        <v>29.24</v>
      </c>
      <c r="K68" s="41">
        <v>35.799999999999997</v>
      </c>
      <c r="L68" s="41">
        <v>0</v>
      </c>
      <c r="M68" s="41">
        <v>0</v>
      </c>
      <c r="N68" s="46">
        <v>40773.530787037038</v>
      </c>
      <c r="O68" s="41">
        <v>1405</v>
      </c>
      <c r="P68" s="41">
        <v>415</v>
      </c>
      <c r="Q68" s="41">
        <v>390</v>
      </c>
      <c r="R68" s="41">
        <v>300</v>
      </c>
      <c r="S68" s="41">
        <v>600</v>
      </c>
      <c r="T68" s="41">
        <v>24.63</v>
      </c>
      <c r="U68" s="41">
        <v>12.23</v>
      </c>
      <c r="V68" s="41">
        <v>4786</v>
      </c>
      <c r="W68" s="41">
        <v>990</v>
      </c>
      <c r="X68" s="41">
        <v>5.0999999999999997E-2</v>
      </c>
    </row>
    <row r="69" spans="1:24">
      <c r="A69" s="46">
        <v>40773.518078703702</v>
      </c>
      <c r="B69" s="41">
        <v>1406</v>
      </c>
      <c r="C69" s="5" t="str">
        <f>VLOOKUP(B69,Both_IDtemplate!$A$1:$D$217,2,FALSE)</f>
        <v>34K</v>
      </c>
      <c r="D69" s="5" t="str">
        <f>VLOOKUP($B69,Both_IDtemplate!$A$1:$D$217,3,FALSE)</f>
        <v>34K</v>
      </c>
      <c r="E69" s="5" t="str">
        <f>VLOOKUP($B69,Both_IDtemplate!$A$1:$D$217,4,FALSE)</f>
        <v>34K6</v>
      </c>
      <c r="F69" s="41">
        <v>13.01</v>
      </c>
      <c r="G69" s="41">
        <v>9.1999999999999998E-2</v>
      </c>
      <c r="H69" s="42">
        <v>0.995</v>
      </c>
      <c r="I69" s="41">
        <v>3.4820000000000002</v>
      </c>
      <c r="J69" s="41">
        <v>29.99</v>
      </c>
      <c r="K69" s="41">
        <v>36.61</v>
      </c>
      <c r="L69" s="41">
        <v>0</v>
      </c>
      <c r="M69" s="41">
        <v>0</v>
      </c>
      <c r="N69" s="46">
        <v>40773.518078703702</v>
      </c>
      <c r="O69" s="41">
        <v>1406</v>
      </c>
      <c r="P69" s="41">
        <v>420</v>
      </c>
      <c r="Q69" s="41">
        <v>390</v>
      </c>
      <c r="R69" s="41">
        <v>300</v>
      </c>
      <c r="S69" s="41">
        <v>600</v>
      </c>
      <c r="T69" s="41">
        <v>24.77</v>
      </c>
      <c r="U69" s="41">
        <v>12.37</v>
      </c>
      <c r="V69" s="41">
        <v>4786</v>
      </c>
      <c r="W69" s="41">
        <v>992</v>
      </c>
      <c r="X69" s="41">
        <v>5.0999999999999997E-2</v>
      </c>
    </row>
    <row r="70" spans="1:24">
      <c r="A70" s="46">
        <v>40773.591597222221</v>
      </c>
      <c r="B70" s="41">
        <v>2211</v>
      </c>
      <c r="C70" s="5" t="str">
        <f>VLOOKUP(B70,Both_IDtemplate!$A$1:$D$217,2,FALSE)</f>
        <v>B2</v>
      </c>
      <c r="D70" s="5" t="str">
        <f>VLOOKUP($B70,Both_IDtemplate!$A$1:$D$217,3,FALSE)</f>
        <v>B2A</v>
      </c>
      <c r="E70" s="5" t="str">
        <f>VLOOKUP($B70,Both_IDtemplate!$A$1:$D$217,4,FALSE)</f>
        <v>B2A1</v>
      </c>
      <c r="F70" s="41">
        <v>-119.2</v>
      </c>
      <c r="G70" s="41">
        <v>8.4000000000000005E-2</v>
      </c>
      <c r="H70" s="42">
        <v>0.995</v>
      </c>
      <c r="I70" s="41">
        <v>3.1579999999999999</v>
      </c>
      <c r="J70" s="41">
        <v>19.41</v>
      </c>
      <c r="K70" s="41">
        <v>25.07</v>
      </c>
      <c r="L70" s="41">
        <v>0</v>
      </c>
      <c r="M70" s="41">
        <v>0</v>
      </c>
      <c r="N70" s="46">
        <v>40773.591597222221</v>
      </c>
      <c r="O70" s="41">
        <v>2211</v>
      </c>
      <c r="P70" s="41">
        <v>380</v>
      </c>
      <c r="Q70" s="41">
        <v>365</v>
      </c>
      <c r="R70" s="41">
        <v>300</v>
      </c>
      <c r="S70" s="41">
        <v>600</v>
      </c>
      <c r="T70" s="41">
        <v>26.93</v>
      </c>
      <c r="U70" s="41">
        <v>12.19</v>
      </c>
      <c r="V70" s="41">
        <v>4786</v>
      </c>
      <c r="W70" s="41">
        <v>994</v>
      </c>
      <c r="X70" s="41">
        <v>5.0999999999999997E-2</v>
      </c>
    </row>
    <row r="71" spans="1:24">
      <c r="A71" s="46">
        <v>40773.587754629632</v>
      </c>
      <c r="B71" s="41">
        <v>2212</v>
      </c>
      <c r="C71" s="5" t="str">
        <f>VLOOKUP(B71,Both_IDtemplate!$A$1:$D$217,2,FALSE)</f>
        <v>B2</v>
      </c>
      <c r="D71" s="5" t="str">
        <f>VLOOKUP($B71,Both_IDtemplate!$A$1:$D$217,3,FALSE)</f>
        <v>B2A</v>
      </c>
      <c r="E71" s="5" t="str">
        <f>VLOOKUP($B71,Both_IDtemplate!$A$1:$D$217,4,FALSE)</f>
        <v>B2A2</v>
      </c>
      <c r="F71" s="41" t="s">
        <v>343</v>
      </c>
      <c r="G71" s="41">
        <v>0.17399999999999999</v>
      </c>
      <c r="H71" s="42">
        <v>0.99199999999999999</v>
      </c>
      <c r="I71" s="41">
        <v>6.5359999999999996</v>
      </c>
      <c r="J71" s="41">
        <v>5.1660000000000004</v>
      </c>
      <c r="K71" s="41">
        <v>9.5299999999999994</v>
      </c>
      <c r="L71" s="41">
        <v>0</v>
      </c>
      <c r="M71" s="41">
        <v>0</v>
      </c>
      <c r="N71" s="46">
        <v>40773.587754629632</v>
      </c>
      <c r="O71" s="41">
        <v>2212</v>
      </c>
      <c r="P71" s="41">
        <v>380</v>
      </c>
      <c r="Q71" s="41">
        <v>365</v>
      </c>
      <c r="R71" s="41">
        <v>300</v>
      </c>
      <c r="S71" s="41">
        <v>600</v>
      </c>
      <c r="T71" s="41">
        <v>27.19</v>
      </c>
      <c r="U71" s="41">
        <v>12.1</v>
      </c>
      <c r="V71" s="41">
        <v>4786</v>
      </c>
      <c r="W71" s="41">
        <v>995</v>
      </c>
      <c r="X71" s="41">
        <v>5.0999999999999997E-2</v>
      </c>
    </row>
    <row r="72" spans="1:24">
      <c r="A72" s="46">
        <v>40773.597500000003</v>
      </c>
      <c r="B72" s="41">
        <v>2213</v>
      </c>
      <c r="C72" s="5" t="str">
        <f>VLOOKUP(B72,Both_IDtemplate!$A$1:$D$217,2,FALSE)</f>
        <v>B2</v>
      </c>
      <c r="D72" s="5" t="str">
        <f>VLOOKUP($B72,Both_IDtemplate!$A$1:$D$217,3,FALSE)</f>
        <v>B2A</v>
      </c>
      <c r="E72" s="5" t="str">
        <f>VLOOKUP($B72,Both_IDtemplate!$A$1:$D$217,4,FALSE)</f>
        <v>B2A3</v>
      </c>
      <c r="F72" s="41" t="s">
        <v>343</v>
      </c>
      <c r="G72" s="41">
        <v>9.2999999999999999E-2</v>
      </c>
      <c r="H72" s="42">
        <v>0.996</v>
      </c>
      <c r="I72" s="41">
        <v>3.5329999999999999</v>
      </c>
      <c r="J72" s="41">
        <v>20.3</v>
      </c>
      <c r="K72" s="41">
        <v>26.04</v>
      </c>
      <c r="L72" s="41">
        <v>0</v>
      </c>
      <c r="M72" s="41">
        <v>0</v>
      </c>
      <c r="N72" s="46">
        <v>40773.597500000003</v>
      </c>
      <c r="O72" s="41">
        <v>2213</v>
      </c>
      <c r="P72" s="41">
        <v>375</v>
      </c>
      <c r="Q72" s="41">
        <v>360</v>
      </c>
      <c r="R72" s="41">
        <v>300</v>
      </c>
      <c r="S72" s="41">
        <v>600</v>
      </c>
      <c r="T72" s="41">
        <v>26.91</v>
      </c>
      <c r="U72" s="41">
        <v>12.09</v>
      </c>
      <c r="V72" s="41">
        <v>4786</v>
      </c>
      <c r="W72" s="41">
        <v>998</v>
      </c>
      <c r="X72" s="41">
        <v>5.0999999999999997E-2</v>
      </c>
    </row>
    <row r="73" spans="1:24">
      <c r="A73" s="46">
        <v>40773.606874999998</v>
      </c>
      <c r="B73" s="41">
        <v>2221</v>
      </c>
      <c r="C73" s="5" t="str">
        <f>VLOOKUP(B73,Both_IDtemplate!$A$1:$D$217,2,FALSE)</f>
        <v>B2</v>
      </c>
      <c r="D73" s="5" t="str">
        <f>VLOOKUP($B73,Both_IDtemplate!$A$1:$D$217,3,FALSE)</f>
        <v>B2B</v>
      </c>
      <c r="E73" s="5" t="str">
        <f>VLOOKUP($B73,Both_IDtemplate!$A$1:$D$217,4,FALSE)</f>
        <v>B2B1</v>
      </c>
      <c r="F73" s="41" t="s">
        <v>343</v>
      </c>
      <c r="G73" s="41">
        <v>0.154</v>
      </c>
      <c r="H73" s="42">
        <v>0.997</v>
      </c>
      <c r="I73" s="41">
        <v>5.8390000000000004</v>
      </c>
      <c r="J73" s="41">
        <v>14.73</v>
      </c>
      <c r="K73" s="41">
        <v>19.96</v>
      </c>
      <c r="L73" s="41">
        <v>0</v>
      </c>
      <c r="M73" s="41">
        <v>0</v>
      </c>
      <c r="N73" s="46">
        <v>40773.606874999998</v>
      </c>
      <c r="O73" s="41">
        <v>2221</v>
      </c>
      <c r="P73" s="41">
        <v>400</v>
      </c>
      <c r="Q73" s="41">
        <v>380</v>
      </c>
      <c r="R73" s="41">
        <v>300</v>
      </c>
      <c r="S73" s="41">
        <v>600</v>
      </c>
      <c r="T73" s="41">
        <v>26.04</v>
      </c>
      <c r="U73" s="41">
        <v>12.21</v>
      </c>
      <c r="V73" s="41">
        <v>4786</v>
      </c>
      <c r="W73" s="41">
        <v>1001</v>
      </c>
      <c r="X73" s="41">
        <v>5.0999999999999997E-2</v>
      </c>
    </row>
    <row r="74" spans="1:24">
      <c r="A74" s="46">
        <v>40773.611111111109</v>
      </c>
      <c r="B74" s="41">
        <v>2222</v>
      </c>
      <c r="C74" s="5" t="str">
        <f>VLOOKUP(B74,Both_IDtemplate!$A$1:$D$217,2,FALSE)</f>
        <v>B2</v>
      </c>
      <c r="D74" s="5" t="str">
        <f>VLOOKUP($B74,Both_IDtemplate!$A$1:$D$217,3,FALSE)</f>
        <v>B2B</v>
      </c>
      <c r="E74" s="5" t="str">
        <f>VLOOKUP($B74,Both_IDtemplate!$A$1:$D$217,4,FALSE)</f>
        <v>B2B2</v>
      </c>
      <c r="F74" s="41">
        <v>-119.2</v>
      </c>
      <c r="G74" s="41">
        <v>0.123</v>
      </c>
      <c r="H74" s="42">
        <v>0.99199999999999999</v>
      </c>
      <c r="I74" s="41">
        <v>4.66</v>
      </c>
      <c r="J74" s="41">
        <v>15.97</v>
      </c>
      <c r="K74" s="41">
        <v>21.32</v>
      </c>
      <c r="L74" s="41">
        <v>0</v>
      </c>
      <c r="M74" s="41">
        <v>0</v>
      </c>
      <c r="N74" s="46">
        <v>40773.611111111109</v>
      </c>
      <c r="O74" s="41">
        <v>2222</v>
      </c>
      <c r="P74" s="41">
        <v>375</v>
      </c>
      <c r="Q74" s="41">
        <v>355</v>
      </c>
      <c r="R74" s="41">
        <v>300</v>
      </c>
      <c r="S74" s="41">
        <v>600</v>
      </c>
      <c r="T74" s="41">
        <v>26.98</v>
      </c>
      <c r="U74" s="41">
        <v>11.99</v>
      </c>
      <c r="V74" s="41">
        <v>4786</v>
      </c>
      <c r="W74" s="41">
        <v>999</v>
      </c>
      <c r="X74" s="41">
        <v>5.0999999999999997E-2</v>
      </c>
    </row>
    <row r="75" spans="1:24">
      <c r="A75" s="46">
        <v>40773.603148148148</v>
      </c>
      <c r="B75" s="41">
        <v>2223</v>
      </c>
      <c r="C75" s="5" t="str">
        <f>VLOOKUP(B75,Both_IDtemplate!$A$1:$D$217,2,FALSE)</f>
        <v>B2</v>
      </c>
      <c r="D75" s="5" t="str">
        <f>VLOOKUP($B75,Both_IDtemplate!$A$1:$D$217,3,FALSE)</f>
        <v>B2B</v>
      </c>
      <c r="E75" s="5" t="str">
        <f>VLOOKUP($B75,Both_IDtemplate!$A$1:$D$217,4,FALSE)</f>
        <v>B2B3</v>
      </c>
      <c r="F75" s="41">
        <v>-119.2</v>
      </c>
      <c r="G75" s="41">
        <v>8.6999999999999994E-2</v>
      </c>
      <c r="H75" s="42">
        <v>0.99299999999999999</v>
      </c>
      <c r="I75" s="41">
        <v>3.2959999999999998</v>
      </c>
      <c r="J75" s="41">
        <v>32.22</v>
      </c>
      <c r="K75" s="41">
        <v>39.049999999999997</v>
      </c>
      <c r="L75" s="41">
        <v>0</v>
      </c>
      <c r="M75" s="41">
        <v>0</v>
      </c>
      <c r="N75" s="46">
        <v>40773.603148148148</v>
      </c>
      <c r="O75" s="41">
        <v>2223</v>
      </c>
      <c r="P75" s="41">
        <v>390</v>
      </c>
      <c r="Q75" s="41">
        <v>370</v>
      </c>
      <c r="R75" s="41">
        <v>300</v>
      </c>
      <c r="S75" s="41">
        <v>600</v>
      </c>
      <c r="T75" s="41">
        <v>26.96</v>
      </c>
      <c r="U75" s="41">
        <v>12.25</v>
      </c>
      <c r="V75" s="41">
        <v>4786</v>
      </c>
      <c r="W75" s="41">
        <v>1000</v>
      </c>
      <c r="X75" s="41">
        <v>5.0999999999999997E-2</v>
      </c>
    </row>
    <row r="76" spans="1:24">
      <c r="A76" s="46">
        <v>40773.61891203704</v>
      </c>
      <c r="B76" s="41">
        <v>2231</v>
      </c>
      <c r="C76" s="5" t="str">
        <f>VLOOKUP(B76,Both_IDtemplate!$A$1:$D$217,2,FALSE)</f>
        <v>B2</v>
      </c>
      <c r="D76" s="5" t="str">
        <f>VLOOKUP($B76,Both_IDtemplate!$A$1:$D$217,3,FALSE)</f>
        <v>B2C</v>
      </c>
      <c r="E76" s="5" t="str">
        <f>VLOOKUP($B76,Both_IDtemplate!$A$1:$D$217,4,FALSE)</f>
        <v>B2C1</v>
      </c>
      <c r="F76" s="41">
        <v>-119.2</v>
      </c>
      <c r="G76" s="41">
        <v>0.19700000000000001</v>
      </c>
      <c r="H76" s="42">
        <v>0.997</v>
      </c>
      <c r="I76" s="41">
        <v>7.444</v>
      </c>
      <c r="J76" s="41">
        <v>26.6</v>
      </c>
      <c r="K76" s="41">
        <v>32.92</v>
      </c>
      <c r="L76" s="41">
        <v>0</v>
      </c>
      <c r="M76" s="41">
        <v>0</v>
      </c>
      <c r="N76" s="46">
        <v>40773.61891203704</v>
      </c>
      <c r="O76" s="41">
        <v>2231</v>
      </c>
      <c r="P76" s="41">
        <v>375</v>
      </c>
      <c r="Q76" s="41">
        <v>355</v>
      </c>
      <c r="R76" s="41">
        <v>300</v>
      </c>
      <c r="S76" s="41">
        <v>600</v>
      </c>
      <c r="T76" s="41">
        <v>27.12</v>
      </c>
      <c r="U76" s="41">
        <v>12</v>
      </c>
      <c r="V76" s="41">
        <v>4786</v>
      </c>
      <c r="W76" s="41">
        <v>999</v>
      </c>
      <c r="X76" s="41">
        <v>5.0999999999999997E-2</v>
      </c>
    </row>
    <row r="77" spans="1:24">
      <c r="A77" s="46">
        <v>40773.615046296298</v>
      </c>
      <c r="B77" s="41">
        <v>2232</v>
      </c>
      <c r="C77" s="5" t="str">
        <f>VLOOKUP(B77,Both_IDtemplate!$A$1:$D$217,2,FALSE)</f>
        <v>B2</v>
      </c>
      <c r="D77" s="5" t="str">
        <f>VLOOKUP($B77,Both_IDtemplate!$A$1:$D$217,3,FALSE)</f>
        <v>B2C</v>
      </c>
      <c r="E77" s="5" t="str">
        <f>VLOOKUP($B77,Both_IDtemplate!$A$1:$D$217,4,FALSE)</f>
        <v>B2C2</v>
      </c>
      <c r="F77" s="41">
        <v>13.94</v>
      </c>
      <c r="G77" s="41">
        <v>0.13600000000000001</v>
      </c>
      <c r="H77" s="42">
        <v>0.995</v>
      </c>
      <c r="I77" s="41">
        <v>5.1360000000000001</v>
      </c>
      <c r="J77" s="41">
        <v>13.08</v>
      </c>
      <c r="K77" s="41">
        <v>18.170000000000002</v>
      </c>
      <c r="L77" s="41">
        <v>0</v>
      </c>
      <c r="M77" s="41">
        <v>0</v>
      </c>
      <c r="N77" s="46">
        <v>40773.615046296298</v>
      </c>
      <c r="O77" s="41">
        <v>2232</v>
      </c>
      <c r="P77" s="41">
        <v>375</v>
      </c>
      <c r="Q77" s="41">
        <v>355</v>
      </c>
      <c r="R77" s="41">
        <v>300</v>
      </c>
      <c r="S77" s="41">
        <v>600</v>
      </c>
      <c r="T77" s="41">
        <v>26.51</v>
      </c>
      <c r="U77" s="41">
        <v>11.99</v>
      </c>
      <c r="V77" s="41">
        <v>4786</v>
      </c>
      <c r="W77" s="41">
        <v>999</v>
      </c>
      <c r="X77" s="41">
        <v>5.0999999999999997E-2</v>
      </c>
    </row>
    <row r="78" spans="1:24">
      <c r="A78" s="46">
        <v>40773.622615740744</v>
      </c>
      <c r="B78" s="41">
        <v>2233</v>
      </c>
      <c r="C78" s="5" t="str">
        <f>VLOOKUP(B78,Both_IDtemplate!$A$1:$D$217,2,FALSE)</f>
        <v>B2</v>
      </c>
      <c r="D78" s="5" t="str">
        <f>VLOOKUP($B78,Both_IDtemplate!$A$1:$D$217,3,FALSE)</f>
        <v>B2C</v>
      </c>
      <c r="E78" s="5" t="str">
        <f>VLOOKUP($B78,Both_IDtemplate!$A$1:$D$217,4,FALSE)</f>
        <v>B2C3</v>
      </c>
      <c r="F78" s="41">
        <v>-113.4</v>
      </c>
      <c r="G78" s="41">
        <v>0.23</v>
      </c>
      <c r="H78" s="42">
        <v>0.998</v>
      </c>
      <c r="I78" s="41">
        <v>8.7200000000000006</v>
      </c>
      <c r="J78" s="41">
        <v>28.49</v>
      </c>
      <c r="K78" s="41">
        <v>34.979999999999997</v>
      </c>
      <c r="L78" s="41">
        <v>0</v>
      </c>
      <c r="M78" s="41">
        <v>0</v>
      </c>
      <c r="N78" s="46">
        <v>40773.622615740744</v>
      </c>
      <c r="O78" s="41">
        <v>2233</v>
      </c>
      <c r="P78" s="41">
        <v>375</v>
      </c>
      <c r="Q78" s="41">
        <v>355</v>
      </c>
      <c r="R78" s="41">
        <v>300</v>
      </c>
      <c r="S78" s="41">
        <v>600</v>
      </c>
      <c r="T78" s="41">
        <v>26.68</v>
      </c>
      <c r="U78" s="41">
        <v>11.92</v>
      </c>
      <c r="V78" s="41">
        <v>4786</v>
      </c>
      <c r="W78" s="41">
        <v>999</v>
      </c>
      <c r="X78" s="41">
        <v>5.0999999999999997E-2</v>
      </c>
    </row>
    <row r="79" spans="1:24">
      <c r="A79" s="46">
        <v>40773.633148148147</v>
      </c>
      <c r="B79" s="41">
        <v>2241</v>
      </c>
      <c r="C79" s="5" t="str">
        <f>VLOOKUP(B79,Both_IDtemplate!$A$1:$D$217,2,FALSE)</f>
        <v>B2</v>
      </c>
      <c r="D79" s="5" t="str">
        <f>VLOOKUP($B79,Both_IDtemplate!$A$1:$D$217,3,FALSE)</f>
        <v>B2D</v>
      </c>
      <c r="E79" s="5" t="str">
        <f>VLOOKUP($B79,Both_IDtemplate!$A$1:$D$217,4,FALSE)</f>
        <v>B2D1</v>
      </c>
      <c r="F79" s="41" t="s">
        <v>343</v>
      </c>
      <c r="G79" s="41">
        <v>0.186</v>
      </c>
      <c r="H79" s="42">
        <v>0.997</v>
      </c>
      <c r="I79" s="41">
        <v>7.0549999999999997</v>
      </c>
      <c r="J79" s="41">
        <v>20.100000000000001</v>
      </c>
      <c r="K79" s="41">
        <v>25.82</v>
      </c>
      <c r="L79" s="41">
        <v>0</v>
      </c>
      <c r="M79" s="41">
        <v>0</v>
      </c>
      <c r="N79" s="46">
        <v>40773.633148148147</v>
      </c>
      <c r="O79" s="41">
        <v>2241</v>
      </c>
      <c r="P79" s="41">
        <v>380</v>
      </c>
      <c r="Q79" s="41">
        <v>360</v>
      </c>
      <c r="R79" s="41">
        <v>300</v>
      </c>
      <c r="S79" s="41">
        <v>600</v>
      </c>
      <c r="T79" s="41">
        <v>26.76</v>
      </c>
      <c r="U79" s="41">
        <v>11.96</v>
      </c>
      <c r="V79" s="41">
        <v>4786</v>
      </c>
      <c r="W79" s="41">
        <v>999</v>
      </c>
      <c r="X79" s="41">
        <v>5.0999999999999997E-2</v>
      </c>
    </row>
    <row r="80" spans="1:24">
      <c r="A80" s="46">
        <v>40773.630509259259</v>
      </c>
      <c r="B80" s="41">
        <v>2242</v>
      </c>
      <c r="C80" s="5" t="str">
        <f>VLOOKUP(B80,Both_IDtemplate!$A$1:$D$217,2,FALSE)</f>
        <v>B2</v>
      </c>
      <c r="D80" s="5" t="str">
        <f>VLOOKUP($B80,Both_IDtemplate!$A$1:$D$217,3,FALSE)</f>
        <v>B2D</v>
      </c>
      <c r="E80" s="5" t="str">
        <f>VLOOKUP($B80,Both_IDtemplate!$A$1:$D$217,4,FALSE)</f>
        <v>B2D2</v>
      </c>
      <c r="F80" s="41">
        <v>-119.2</v>
      </c>
      <c r="G80" s="41">
        <v>9.0999999999999998E-2</v>
      </c>
      <c r="H80" s="42">
        <v>0.99199999999999999</v>
      </c>
      <c r="I80" s="41">
        <v>3.4569999999999999</v>
      </c>
      <c r="J80" s="41">
        <v>25.28</v>
      </c>
      <c r="K80" s="41">
        <v>31.48</v>
      </c>
      <c r="L80" s="41">
        <v>0</v>
      </c>
      <c r="M80" s="41">
        <v>0</v>
      </c>
      <c r="N80" s="46">
        <v>40773.630509259259</v>
      </c>
      <c r="O80" s="41">
        <v>2242</v>
      </c>
      <c r="P80" s="41">
        <v>390</v>
      </c>
      <c r="Q80" s="41">
        <v>370</v>
      </c>
      <c r="R80" s="41">
        <v>300</v>
      </c>
      <c r="S80" s="41">
        <v>600</v>
      </c>
      <c r="T80" s="41">
        <v>26.36</v>
      </c>
      <c r="U80" s="41">
        <v>12.07</v>
      </c>
      <c r="V80" s="41">
        <v>4786</v>
      </c>
      <c r="W80" s="41">
        <v>1002</v>
      </c>
      <c r="X80" s="41">
        <v>5.0999999999999997E-2</v>
      </c>
    </row>
    <row r="81" spans="1:24">
      <c r="A81" s="46">
        <v>40773.62699074074</v>
      </c>
      <c r="B81" s="41">
        <v>2243</v>
      </c>
      <c r="C81" s="5" t="str">
        <f>VLOOKUP(B81,Both_IDtemplate!$A$1:$D$217,2,FALSE)</f>
        <v>B2</v>
      </c>
      <c r="D81" s="5" t="str">
        <f>VLOOKUP($B81,Both_IDtemplate!$A$1:$D$217,3,FALSE)</f>
        <v>B2D</v>
      </c>
      <c r="E81" s="5" t="str">
        <f>VLOOKUP($B81,Both_IDtemplate!$A$1:$D$217,4,FALSE)</f>
        <v>B2D3</v>
      </c>
      <c r="F81" s="41">
        <v>13.75</v>
      </c>
      <c r="G81" s="41">
        <v>0.13700000000000001</v>
      </c>
      <c r="H81" s="42">
        <v>0.98799999999999999</v>
      </c>
      <c r="I81" s="41">
        <v>5.194</v>
      </c>
      <c r="J81" s="41">
        <v>20.82</v>
      </c>
      <c r="K81" s="41">
        <v>26.61</v>
      </c>
      <c r="L81" s="41">
        <v>0</v>
      </c>
      <c r="M81" s="41">
        <v>0</v>
      </c>
      <c r="N81" s="46">
        <v>40773.62699074074</v>
      </c>
      <c r="O81" s="41">
        <v>2243</v>
      </c>
      <c r="P81" s="41">
        <v>390</v>
      </c>
      <c r="Q81" s="41">
        <v>370</v>
      </c>
      <c r="R81" s="41">
        <v>300</v>
      </c>
      <c r="S81" s="41">
        <v>600</v>
      </c>
      <c r="T81" s="41">
        <v>26.98</v>
      </c>
      <c r="U81" s="41">
        <v>12.02</v>
      </c>
      <c r="V81" s="41">
        <v>4786</v>
      </c>
      <c r="W81" s="41">
        <v>1002</v>
      </c>
      <c r="X81" s="41">
        <v>5.0999999999999997E-2</v>
      </c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1"/>
  <sheetViews>
    <sheetView workbookViewId="0"/>
  </sheetViews>
  <sheetFormatPr baseColWidth="10" defaultColWidth="11.5" defaultRowHeight="12" x14ac:dyDescent="0"/>
  <sheetData/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indexed="11"/>
  </sheetPr>
  <dimension ref="A1:AV7929"/>
  <sheetViews>
    <sheetView workbookViewId="0">
      <pane ySplit="1" topLeftCell="A2" activePane="bottomLeft" state="frozenSplit"/>
      <selection pane="bottomLeft" activeCell="R34" sqref="R34"/>
    </sheetView>
  </sheetViews>
  <sheetFormatPr baseColWidth="10" defaultColWidth="8.83203125" defaultRowHeight="12" x14ac:dyDescent="0"/>
  <cols>
    <col min="1" max="1" width="15.33203125" style="9" bestFit="1" customWidth="1"/>
    <col min="2" max="2" width="9.83203125" style="9" bestFit="1" customWidth="1"/>
    <col min="3" max="3" width="5.83203125" style="9" bestFit="1" customWidth="1"/>
    <col min="4" max="4" width="8.6640625" style="9" bestFit="1" customWidth="1"/>
    <col min="5" max="5" width="7" style="9" bestFit="1" customWidth="1"/>
    <col min="6" max="6" width="11.5" style="9" bestFit="1" customWidth="1"/>
    <col min="7" max="7" width="6.6640625" style="9" customWidth="1"/>
    <col min="8" max="9" width="6.5" style="9" bestFit="1" customWidth="1"/>
    <col min="10" max="10" width="10.5" style="6" customWidth="1"/>
    <col min="11" max="11" width="12" style="9" customWidth="1"/>
    <col min="12" max="13" width="13.1640625" style="9" bestFit="1" customWidth="1"/>
    <col min="14" max="14" width="15.33203125" style="9" customWidth="1"/>
    <col min="15" max="15" width="7.83203125" style="9" bestFit="1" customWidth="1"/>
    <col min="16" max="16" width="10.83203125" style="9" bestFit="1" customWidth="1"/>
    <col min="17" max="17" width="6.33203125" style="9" bestFit="1" customWidth="1"/>
    <col min="18" max="19" width="9.1640625" style="9" customWidth="1"/>
    <col min="20" max="20" width="7.33203125" style="9" bestFit="1" customWidth="1"/>
    <col min="21" max="21" width="7.5" style="9" bestFit="1" customWidth="1"/>
    <col min="22" max="22" width="12.5" style="9" customWidth="1"/>
    <col min="23" max="23" width="11.5" style="9" bestFit="1" customWidth="1"/>
    <col min="24" max="24" width="10" style="9" bestFit="1" customWidth="1"/>
    <col min="25" max="25" width="14.5" style="9" bestFit="1" customWidth="1"/>
    <col min="26" max="26" width="29.83203125" style="52" bestFit="1" customWidth="1"/>
    <col min="27" max="27" width="16" style="9" bestFit="1" customWidth="1"/>
    <col min="28" max="28" width="16.5" style="9" bestFit="1" customWidth="1"/>
    <col min="29" max="29" width="7.83203125" style="9" customWidth="1"/>
    <col min="30" max="30" width="13.6640625" style="9" customWidth="1"/>
    <col min="31" max="31" width="20.5" style="9" bestFit="1" customWidth="1"/>
    <col min="32" max="32" width="9.1640625" style="8" customWidth="1"/>
    <col min="33" max="33" width="28.5" style="5" customWidth="1"/>
    <col min="34" max="34" width="16" style="6" bestFit="1" customWidth="1"/>
    <col min="35" max="35" width="16" style="9" customWidth="1"/>
    <col min="36" max="36" width="29.83203125" style="9" bestFit="1" customWidth="1"/>
    <col min="37" max="48" width="9.1640625" style="9" customWidth="1"/>
  </cols>
  <sheetData>
    <row r="1" spans="1:27" s="1" customFormat="1">
      <c r="A1" s="1" t="s">
        <v>324</v>
      </c>
      <c r="B1" s="1" t="s">
        <v>325</v>
      </c>
      <c r="C1" s="4" t="s">
        <v>294</v>
      </c>
      <c r="D1" s="4" t="s">
        <v>6</v>
      </c>
      <c r="E1" s="4" t="s">
        <v>7</v>
      </c>
      <c r="F1" s="1" t="s">
        <v>326</v>
      </c>
      <c r="G1" s="1" t="s">
        <v>327</v>
      </c>
      <c r="H1" s="47" t="s">
        <v>328</v>
      </c>
      <c r="I1" s="1" t="s">
        <v>329</v>
      </c>
      <c r="J1" s="1" t="s">
        <v>330</v>
      </c>
      <c r="K1" s="1" t="s">
        <v>331</v>
      </c>
      <c r="L1" s="1" t="s">
        <v>332</v>
      </c>
      <c r="M1" s="1" t="s">
        <v>333</v>
      </c>
      <c r="N1" s="1" t="s">
        <v>324</v>
      </c>
      <c r="O1" s="1" t="s">
        <v>325</v>
      </c>
      <c r="P1" s="1" t="s">
        <v>334</v>
      </c>
      <c r="Q1" s="1" t="s">
        <v>0</v>
      </c>
      <c r="R1" s="1" t="s">
        <v>335</v>
      </c>
      <c r="S1" s="1" t="s">
        <v>336</v>
      </c>
      <c r="T1" s="1" t="s">
        <v>337</v>
      </c>
      <c r="U1" s="1" t="s">
        <v>338</v>
      </c>
      <c r="V1" s="1" t="s">
        <v>339</v>
      </c>
      <c r="W1" s="1" t="s">
        <v>340</v>
      </c>
      <c r="X1" s="1" t="s">
        <v>341</v>
      </c>
      <c r="Z1" s="50" t="s">
        <v>295</v>
      </c>
      <c r="AA1" s="4" t="s">
        <v>296</v>
      </c>
    </row>
    <row r="2" spans="1:27" s="41" customFormat="1">
      <c r="A2" s="46">
        <v>40772.543657407405</v>
      </c>
      <c r="B2" s="41">
        <v>1101</v>
      </c>
      <c r="C2" s="5" t="str">
        <f>VLOOKUP(B2,Both_IDtemplate!$A$1:$D$217,2,FALSE)</f>
        <v>6N</v>
      </c>
      <c r="D2" s="5" t="str">
        <f>VLOOKUP($B2,Both_IDtemplate!$A$1:$D$217,3,FALSE)</f>
        <v>6N</v>
      </c>
      <c r="E2" s="5" t="str">
        <f>VLOOKUP($B2,Both_IDtemplate!$A$1:$D$217,4,FALSE)</f>
        <v>6N1</v>
      </c>
      <c r="F2" s="41">
        <v>15.9</v>
      </c>
      <c r="G2" s="41">
        <v>0.13700000000000001</v>
      </c>
      <c r="H2" s="42">
        <v>0.995</v>
      </c>
      <c r="I2" s="41">
        <v>5.0330000000000004</v>
      </c>
      <c r="J2" s="41">
        <v>11.77</v>
      </c>
      <c r="K2" s="41">
        <v>16.739999999999998</v>
      </c>
      <c r="L2" s="41">
        <v>0</v>
      </c>
      <c r="M2" s="41">
        <v>0</v>
      </c>
      <c r="N2" s="46">
        <v>40772.543657407405</v>
      </c>
      <c r="O2" s="41">
        <v>1101</v>
      </c>
      <c r="P2" s="41">
        <v>450</v>
      </c>
      <c r="Q2" s="41">
        <v>435</v>
      </c>
      <c r="R2" s="41">
        <v>300</v>
      </c>
      <c r="S2" s="41">
        <v>600</v>
      </c>
      <c r="T2" s="41">
        <v>20.84</v>
      </c>
      <c r="U2" s="41">
        <v>11.77</v>
      </c>
      <c r="V2" s="41">
        <v>4786</v>
      </c>
      <c r="W2" s="41">
        <v>958</v>
      </c>
      <c r="X2" s="41">
        <v>5.0999999999999997E-2</v>
      </c>
      <c r="Z2" s="51">
        <f>VLOOKUP($B2,volume!$A$2:$M$211,10, FALSE)</f>
        <v>5375.8237314870839</v>
      </c>
      <c r="AA2" s="10">
        <f>$G2*0.001*$Z2*(1/22.414)*($W2/101.32)*(273/($T2+273))*(1/$X2)</f>
        <v>5.6597611440479163</v>
      </c>
    </row>
    <row r="3" spans="1:27" s="41" customFormat="1">
      <c r="A3" s="46">
        <v>40772.567939814813</v>
      </c>
      <c r="B3" s="41">
        <v>1102</v>
      </c>
      <c r="C3" s="5" t="str">
        <f>VLOOKUP(B3,Both_IDtemplate!$A$1:$D$217,2,FALSE)</f>
        <v>6N</v>
      </c>
      <c r="D3" s="5" t="str">
        <f>VLOOKUP($B3,Both_IDtemplate!$A$1:$D$217,3,FALSE)</f>
        <v>6N</v>
      </c>
      <c r="E3" s="5" t="str">
        <f>VLOOKUP($B3,Both_IDtemplate!$A$1:$D$217,4,FALSE)</f>
        <v>6N2</v>
      </c>
      <c r="F3" s="41">
        <v>12.41</v>
      </c>
      <c r="G3" s="41">
        <v>0.06</v>
      </c>
      <c r="H3" s="42">
        <v>0.99299999999999999</v>
      </c>
      <c r="I3" s="41">
        <v>2.2120000000000002</v>
      </c>
      <c r="J3" s="41">
        <v>18.399999999999999</v>
      </c>
      <c r="K3" s="41">
        <v>23.97</v>
      </c>
      <c r="L3" s="41">
        <v>0</v>
      </c>
      <c r="M3" s="41">
        <v>0</v>
      </c>
      <c r="N3" s="46">
        <v>40772.567939814813</v>
      </c>
      <c r="O3" s="41">
        <v>1102</v>
      </c>
      <c r="P3" s="41">
        <v>380</v>
      </c>
      <c r="Q3" s="41">
        <v>360</v>
      </c>
      <c r="R3" s="41">
        <v>300</v>
      </c>
      <c r="S3" s="41">
        <v>600</v>
      </c>
      <c r="T3" s="41">
        <v>21.77</v>
      </c>
      <c r="U3" s="41">
        <v>11.59</v>
      </c>
      <c r="V3" s="41">
        <v>4786</v>
      </c>
      <c r="W3" s="41">
        <v>957</v>
      </c>
      <c r="X3" s="41">
        <v>5.0999999999999997E-2</v>
      </c>
      <c r="Z3" s="51">
        <f>VLOOKUP($B3,volume!$A$2:$M$211,10, FALSE)</f>
        <v>5375.8237314870839</v>
      </c>
      <c r="AA3" s="10">
        <f t="shared" ref="AA3:AA66" si="0">$G3*0.001*$Z3*(1/22.414)*($W3/101.32)*(273/($T3+273))*(1/$X3)</f>
        <v>2.4683278826004247</v>
      </c>
    </row>
    <row r="4" spans="1:27" s="41" customFormat="1">
      <c r="A4" s="46">
        <v>40772.564953703702</v>
      </c>
      <c r="B4" s="41">
        <v>1103</v>
      </c>
      <c r="C4" s="5" t="str">
        <f>VLOOKUP(B4,Both_IDtemplate!$A$1:$D$217,2,FALSE)</f>
        <v>6N</v>
      </c>
      <c r="D4" s="5" t="str">
        <f>VLOOKUP($B4,Both_IDtemplate!$A$1:$D$217,3,FALSE)</f>
        <v>6N</v>
      </c>
      <c r="E4" s="5" t="str">
        <f>VLOOKUP($B4,Both_IDtemplate!$A$1:$D$217,4,FALSE)</f>
        <v>6N3</v>
      </c>
      <c r="F4" s="41">
        <v>11.94</v>
      </c>
      <c r="G4" s="41">
        <v>7.0000000000000007E-2</v>
      </c>
      <c r="H4" s="42">
        <v>0.996</v>
      </c>
      <c r="I4" s="41">
        <v>2.5680000000000001</v>
      </c>
      <c r="J4" s="41">
        <v>16.510000000000002</v>
      </c>
      <c r="K4" s="41">
        <v>21.91</v>
      </c>
      <c r="L4" s="41">
        <v>0</v>
      </c>
      <c r="M4" s="41">
        <v>0</v>
      </c>
      <c r="N4" s="46">
        <v>40772.564953703702</v>
      </c>
      <c r="O4" s="41">
        <v>1103</v>
      </c>
      <c r="P4" s="41">
        <v>380</v>
      </c>
      <c r="Q4" s="41">
        <v>360</v>
      </c>
      <c r="R4" s="41">
        <v>300</v>
      </c>
      <c r="S4" s="41">
        <v>600</v>
      </c>
      <c r="T4" s="41">
        <v>21.79</v>
      </c>
      <c r="U4" s="41">
        <v>11.81</v>
      </c>
      <c r="V4" s="41">
        <v>4786</v>
      </c>
      <c r="W4" s="41">
        <v>956</v>
      </c>
      <c r="X4" s="41">
        <v>5.0999999999999997E-2</v>
      </c>
      <c r="Z4" s="51">
        <f>VLOOKUP($B4,volume!$A$2:$M$211,10, FALSE)</f>
        <v>5375.8237314870839</v>
      </c>
      <c r="AA4" s="10">
        <f t="shared" si="0"/>
        <v>2.8765115856479615</v>
      </c>
    </row>
    <row r="5" spans="1:27" s="41" customFormat="1">
      <c r="A5" s="46">
        <v>40772.55159722222</v>
      </c>
      <c r="B5" s="41">
        <v>1104</v>
      </c>
      <c r="C5" s="5" t="str">
        <f>VLOOKUP(B5,Both_IDtemplate!$A$1:$D$217,2,FALSE)</f>
        <v>6N</v>
      </c>
      <c r="D5" s="5" t="str">
        <f>VLOOKUP($B5,Both_IDtemplate!$A$1:$D$217,3,FALSE)</f>
        <v>6N</v>
      </c>
      <c r="E5" s="5" t="str">
        <f>VLOOKUP($B5,Both_IDtemplate!$A$1:$D$217,4,FALSE)</f>
        <v>6N4</v>
      </c>
      <c r="F5" s="41">
        <v>12.95</v>
      </c>
      <c r="G5" s="41">
        <v>0.16500000000000001</v>
      </c>
      <c r="H5" s="42">
        <v>0.998</v>
      </c>
      <c r="I5" s="41">
        <v>6.0830000000000002</v>
      </c>
      <c r="J5" s="41">
        <v>24.2</v>
      </c>
      <c r="K5" s="41">
        <v>30.3</v>
      </c>
      <c r="L5" s="41">
        <v>0</v>
      </c>
      <c r="M5" s="41">
        <v>0</v>
      </c>
      <c r="N5" s="46">
        <v>40772.55159722222</v>
      </c>
      <c r="O5" s="41">
        <v>1104</v>
      </c>
      <c r="P5" s="41">
        <v>368</v>
      </c>
      <c r="Q5" s="41">
        <v>350</v>
      </c>
      <c r="R5" s="41">
        <v>300</v>
      </c>
      <c r="S5" s="41">
        <v>600</v>
      </c>
      <c r="T5" s="41">
        <v>20.67</v>
      </c>
      <c r="U5" s="41">
        <v>11.6</v>
      </c>
      <c r="V5" s="41">
        <v>4786</v>
      </c>
      <c r="W5" s="41">
        <v>956</v>
      </c>
      <c r="X5" s="41">
        <v>5.0999999999999997E-2</v>
      </c>
      <c r="Z5" s="51">
        <f>VLOOKUP($B5,volume!$A$2:$M$211,10, FALSE)</f>
        <v>5375.8237314870839</v>
      </c>
      <c r="AA5" s="10">
        <f t="shared" si="0"/>
        <v>6.8062076628758144</v>
      </c>
    </row>
    <row r="6" spans="1:27" s="41" customFormat="1">
      <c r="A6" s="46">
        <v>40772.561296296299</v>
      </c>
      <c r="B6" s="41">
        <v>1105</v>
      </c>
      <c r="C6" s="5" t="str">
        <f>VLOOKUP(B6,Both_IDtemplate!$A$1:$D$217,2,FALSE)</f>
        <v>6N</v>
      </c>
      <c r="D6" s="5" t="str">
        <f>VLOOKUP($B6,Both_IDtemplate!$A$1:$D$217,3,FALSE)</f>
        <v>6N</v>
      </c>
      <c r="E6" s="5" t="str">
        <f>VLOOKUP($B6,Both_IDtemplate!$A$1:$D$217,4,FALSE)</f>
        <v>6N5</v>
      </c>
      <c r="F6" s="41">
        <v>14.15</v>
      </c>
      <c r="G6" s="41">
        <v>0.104</v>
      </c>
      <c r="H6" s="42">
        <v>0.997</v>
      </c>
      <c r="I6" s="41">
        <v>3.8359999999999999</v>
      </c>
      <c r="J6" s="41">
        <v>25.44</v>
      </c>
      <c r="K6" s="41">
        <v>31.65</v>
      </c>
      <c r="L6" s="41">
        <v>0</v>
      </c>
      <c r="M6" s="41">
        <v>0</v>
      </c>
      <c r="N6" s="46">
        <v>40772.561296296299</v>
      </c>
      <c r="O6" s="41">
        <v>1105</v>
      </c>
      <c r="P6" s="41">
        <v>380</v>
      </c>
      <c r="Q6" s="41">
        <v>360</v>
      </c>
      <c r="R6" s="41">
        <v>300</v>
      </c>
      <c r="S6" s="41">
        <v>600</v>
      </c>
      <c r="T6" s="41">
        <v>22.52</v>
      </c>
      <c r="U6" s="41">
        <v>11.57</v>
      </c>
      <c r="V6" s="41">
        <v>4786</v>
      </c>
      <c r="W6" s="41">
        <v>956</v>
      </c>
      <c r="X6" s="41">
        <v>5.0999999999999997E-2</v>
      </c>
      <c r="Z6" s="51">
        <f>VLOOKUP($B6,volume!$A$2:$M$211,10, FALSE)</f>
        <v>5375.8237314870839</v>
      </c>
      <c r="AA6" s="10">
        <f t="shared" si="0"/>
        <v>4.2631174314839164</v>
      </c>
    </row>
    <row r="7" spans="1:27" s="41" customFormat="1">
      <c r="A7" s="46">
        <v>40772.558263888888</v>
      </c>
      <c r="B7" s="41">
        <v>1106</v>
      </c>
      <c r="C7" s="5" t="str">
        <f>VLOOKUP(B7,Both_IDtemplate!$A$1:$D$217,2,FALSE)</f>
        <v>6N</v>
      </c>
      <c r="D7" s="5" t="str">
        <f>VLOOKUP($B7,Both_IDtemplate!$A$1:$D$217,3,FALSE)</f>
        <v>6N</v>
      </c>
      <c r="E7" s="5" t="str">
        <f>VLOOKUP($B7,Both_IDtemplate!$A$1:$D$217,4,FALSE)</f>
        <v>6N6</v>
      </c>
      <c r="F7" s="41">
        <v>13.1</v>
      </c>
      <c r="G7" s="41">
        <v>0.115</v>
      </c>
      <c r="H7" s="42">
        <v>0.997</v>
      </c>
      <c r="I7" s="41">
        <v>4.218</v>
      </c>
      <c r="J7" s="41">
        <v>31.52</v>
      </c>
      <c r="K7" s="41">
        <v>38.28</v>
      </c>
      <c r="L7" s="41">
        <v>0</v>
      </c>
      <c r="M7" s="41">
        <v>0</v>
      </c>
      <c r="N7" s="46">
        <v>40772.558263888888</v>
      </c>
      <c r="O7" s="41">
        <v>1106</v>
      </c>
      <c r="P7" s="41">
        <v>380</v>
      </c>
      <c r="Q7" s="41">
        <v>360</v>
      </c>
      <c r="R7" s="41">
        <v>300</v>
      </c>
      <c r="S7" s="41">
        <v>600</v>
      </c>
      <c r="T7" s="41">
        <v>23.19</v>
      </c>
      <c r="U7" s="41">
        <v>11.64</v>
      </c>
      <c r="V7" s="41">
        <v>4786</v>
      </c>
      <c r="W7" s="41">
        <v>957</v>
      </c>
      <c r="X7" s="41">
        <v>5.0999999999999997E-2</v>
      </c>
      <c r="Z7" s="51">
        <f>VLOOKUP($B7,volume!$A$2:$M$211,10, FALSE)</f>
        <v>5375.8237314870839</v>
      </c>
      <c r="AA7" s="10">
        <f t="shared" si="0"/>
        <v>4.7082805037714879</v>
      </c>
    </row>
    <row r="8" spans="1:27" s="41" customFormat="1">
      <c r="A8" s="46">
        <v>40772.579282407409</v>
      </c>
      <c r="B8" s="41">
        <v>1201</v>
      </c>
      <c r="C8" s="5" t="str">
        <f>VLOOKUP(B8,Both_IDtemplate!$A$1:$D$217,2,FALSE)</f>
        <v>7N</v>
      </c>
      <c r="D8" s="5" t="str">
        <f>VLOOKUP($B8,Both_IDtemplate!$A$1:$D$217,3,FALSE)</f>
        <v>7N</v>
      </c>
      <c r="E8" s="5" t="str">
        <f>VLOOKUP($B8,Both_IDtemplate!$A$1:$D$217,4,FALSE)</f>
        <v>7N1</v>
      </c>
      <c r="F8" s="41">
        <v>12.18</v>
      </c>
      <c r="G8" s="41">
        <v>5.3999999999999999E-2</v>
      </c>
      <c r="H8" s="42">
        <v>0.99299999999999999</v>
      </c>
      <c r="I8" s="41">
        <v>2.0089999999999999</v>
      </c>
      <c r="J8" s="41">
        <v>20.97</v>
      </c>
      <c r="K8" s="41">
        <v>26.77</v>
      </c>
      <c r="L8" s="41">
        <v>0</v>
      </c>
      <c r="M8" s="41">
        <v>0</v>
      </c>
      <c r="N8" s="46">
        <v>40772.579282407409</v>
      </c>
      <c r="O8" s="41">
        <v>1201</v>
      </c>
      <c r="P8" s="41">
        <v>380</v>
      </c>
      <c r="Q8" s="41">
        <v>360</v>
      </c>
      <c r="R8" s="41">
        <v>300</v>
      </c>
      <c r="S8" s="41">
        <v>600</v>
      </c>
      <c r="T8" s="41">
        <v>21.41</v>
      </c>
      <c r="U8" s="41">
        <v>11.69</v>
      </c>
      <c r="V8" s="41">
        <v>4786</v>
      </c>
      <c r="W8" s="41">
        <v>960</v>
      </c>
      <c r="X8" s="41">
        <v>5.0999999999999997E-2</v>
      </c>
      <c r="Z8" s="51">
        <f>VLOOKUP($B8,volume!$A$2:$M$211,10, FALSE)</f>
        <v>5363.1560445096475</v>
      </c>
      <c r="AA8" s="10">
        <f t="shared" si="0"/>
        <v>2.2259263523939898</v>
      </c>
    </row>
    <row r="9" spans="1:27" s="41" customFormat="1">
      <c r="A9" s="46">
        <v>40772.586041666669</v>
      </c>
      <c r="B9" s="41">
        <v>1202</v>
      </c>
      <c r="C9" s="5" t="str">
        <f>VLOOKUP(B9,Both_IDtemplate!$A$1:$D$217,2,FALSE)</f>
        <v>7N</v>
      </c>
      <c r="D9" s="5" t="str">
        <f>VLOOKUP($B9,Both_IDtemplate!$A$1:$D$217,3,FALSE)</f>
        <v>7N</v>
      </c>
      <c r="E9" s="5" t="str">
        <f>VLOOKUP($B9,Both_IDtemplate!$A$1:$D$217,4,FALSE)</f>
        <v>7N2</v>
      </c>
      <c r="F9" s="41">
        <v>14.45</v>
      </c>
      <c r="G9" s="41">
        <v>7.9000000000000001E-2</v>
      </c>
      <c r="H9" s="42">
        <v>0.99099999999999999</v>
      </c>
      <c r="I9" s="41">
        <v>2.915</v>
      </c>
      <c r="J9" s="41">
        <v>1.5249999999999999</v>
      </c>
      <c r="K9" s="41">
        <v>5.56</v>
      </c>
      <c r="L9" s="41">
        <v>0</v>
      </c>
      <c r="M9" s="41">
        <v>0</v>
      </c>
      <c r="N9" s="46">
        <v>40772.586041666669</v>
      </c>
      <c r="O9" s="41">
        <v>1202</v>
      </c>
      <c r="P9" s="41">
        <v>380</v>
      </c>
      <c r="Q9" s="41">
        <v>360</v>
      </c>
      <c r="R9" s="41">
        <v>300</v>
      </c>
      <c r="S9" s="41">
        <v>600</v>
      </c>
      <c r="T9" s="41">
        <v>21.11</v>
      </c>
      <c r="U9" s="41">
        <v>11.72</v>
      </c>
      <c r="V9" s="41">
        <v>4786</v>
      </c>
      <c r="W9" s="41">
        <v>959</v>
      </c>
      <c r="X9" s="41">
        <v>5.0999999999999997E-2</v>
      </c>
      <c r="Z9" s="51">
        <f>VLOOKUP($B9,volume!$A$2:$M$211,10, FALSE)</f>
        <v>5363.1560445096475</v>
      </c>
      <c r="AA9" s="10">
        <f t="shared" si="0"/>
        <v>3.2563738817638752</v>
      </c>
    </row>
    <row r="10" spans="1:27" s="41" customFormat="1">
      <c r="A10" s="46">
        <v>40772.582199074073</v>
      </c>
      <c r="B10" s="41">
        <v>1203</v>
      </c>
      <c r="C10" s="5" t="str">
        <f>VLOOKUP(B10,Both_IDtemplate!$A$1:$D$217,2,FALSE)</f>
        <v>7N</v>
      </c>
      <c r="D10" s="5" t="str">
        <f>VLOOKUP($B10,Both_IDtemplate!$A$1:$D$217,3,FALSE)</f>
        <v>7N</v>
      </c>
      <c r="E10" s="5" t="str">
        <f>VLOOKUP($B10,Both_IDtemplate!$A$1:$D$217,4,FALSE)</f>
        <v>7N3</v>
      </c>
      <c r="F10" s="41">
        <v>18.43</v>
      </c>
      <c r="G10" s="41">
        <v>0.124</v>
      </c>
      <c r="H10" s="42">
        <v>0.998</v>
      </c>
      <c r="I10" s="41">
        <v>4.5869999999999997</v>
      </c>
      <c r="J10" s="41">
        <v>10.48</v>
      </c>
      <c r="K10" s="41">
        <v>15.33</v>
      </c>
      <c r="L10" s="41">
        <v>0</v>
      </c>
      <c r="M10" s="41">
        <v>0</v>
      </c>
      <c r="N10" s="46">
        <v>40772.582199074073</v>
      </c>
      <c r="O10" s="41">
        <v>1203</v>
      </c>
      <c r="P10" s="41">
        <v>380</v>
      </c>
      <c r="Q10" s="41">
        <v>360</v>
      </c>
      <c r="R10" s="41">
        <v>300</v>
      </c>
      <c r="S10" s="41">
        <v>600</v>
      </c>
      <c r="T10" s="41">
        <v>21.79</v>
      </c>
      <c r="U10" s="41">
        <v>11.58</v>
      </c>
      <c r="V10" s="41">
        <v>4786</v>
      </c>
      <c r="W10" s="41">
        <v>959</v>
      </c>
      <c r="X10" s="41">
        <v>5.0999999999999997E-2</v>
      </c>
      <c r="Z10" s="51">
        <f>VLOOKUP($B10,volume!$A$2:$M$211,10, FALSE)</f>
        <v>5363.1560445096475</v>
      </c>
      <c r="AA10" s="10">
        <f t="shared" si="0"/>
        <v>5.099480092171647</v>
      </c>
    </row>
    <row r="11" spans="1:27" s="41" customFormat="1">
      <c r="A11" s="46">
        <v>40772.576319444444</v>
      </c>
      <c r="B11" s="41">
        <v>1204</v>
      </c>
      <c r="C11" s="5" t="str">
        <f>VLOOKUP(B11,Both_IDtemplate!$A$1:$D$217,2,FALSE)</f>
        <v>7N</v>
      </c>
      <c r="D11" s="5" t="str">
        <f>VLOOKUP($B11,Both_IDtemplate!$A$1:$D$217,3,FALSE)</f>
        <v>7N</v>
      </c>
      <c r="E11" s="5" t="str">
        <f>VLOOKUP($B11,Both_IDtemplate!$A$1:$D$217,4,FALSE)</f>
        <v>7N4</v>
      </c>
      <c r="F11" s="41">
        <v>12.27</v>
      </c>
      <c r="G11" s="41">
        <v>0.152</v>
      </c>
      <c r="H11" s="42">
        <v>0.999</v>
      </c>
      <c r="I11" s="41">
        <v>5.6449999999999996</v>
      </c>
      <c r="J11" s="41">
        <v>4.952</v>
      </c>
      <c r="K11" s="41">
        <v>9.3000000000000007</v>
      </c>
      <c r="L11" s="41">
        <v>0</v>
      </c>
      <c r="M11" s="41">
        <v>0</v>
      </c>
      <c r="N11" s="46">
        <v>40772.576319444444</v>
      </c>
      <c r="O11" s="41">
        <v>1204</v>
      </c>
      <c r="P11" s="41">
        <v>380</v>
      </c>
      <c r="Q11" s="41">
        <v>360</v>
      </c>
      <c r="R11" s="41">
        <v>300</v>
      </c>
      <c r="S11" s="41">
        <v>600</v>
      </c>
      <c r="T11" s="41">
        <v>21.38</v>
      </c>
      <c r="U11" s="41">
        <v>11.73</v>
      </c>
      <c r="V11" s="41">
        <v>4786</v>
      </c>
      <c r="W11" s="41">
        <v>961</v>
      </c>
      <c r="X11" s="41">
        <v>5.0999999999999997E-2</v>
      </c>
      <c r="Z11" s="51">
        <f>VLOOKUP($B11,volume!$A$2:$M$211,10, FALSE)</f>
        <v>5363.1560445096475</v>
      </c>
      <c r="AA11" s="10">
        <f t="shared" si="0"/>
        <v>6.2727362930683448</v>
      </c>
    </row>
    <row r="12" spans="1:27" s="41" customFormat="1">
      <c r="A12" s="46">
        <v>40772.593402777777</v>
      </c>
      <c r="B12" s="41">
        <v>1205</v>
      </c>
      <c r="C12" s="5" t="str">
        <f>VLOOKUP(B12,Both_IDtemplate!$A$1:$D$217,2,FALSE)</f>
        <v>7N</v>
      </c>
      <c r="D12" s="5" t="str">
        <f>VLOOKUP($B12,Both_IDtemplate!$A$1:$D$217,3,FALSE)</f>
        <v>7N</v>
      </c>
      <c r="E12" s="5" t="str">
        <f>VLOOKUP($B12,Both_IDtemplate!$A$1:$D$217,4,FALSE)</f>
        <v>7N5</v>
      </c>
      <c r="F12" s="41">
        <v>12.53</v>
      </c>
      <c r="G12" s="41">
        <v>0.10100000000000001</v>
      </c>
      <c r="H12" s="42">
        <v>0.99199999999999999</v>
      </c>
      <c r="I12" s="41">
        <v>3.7229999999999999</v>
      </c>
      <c r="J12" s="41">
        <v>20.3</v>
      </c>
      <c r="K12" s="41">
        <v>26.04</v>
      </c>
      <c r="L12" s="41">
        <v>0</v>
      </c>
      <c r="M12" s="41">
        <v>0</v>
      </c>
      <c r="N12" s="46">
        <v>40772.593402777777</v>
      </c>
      <c r="O12" s="41">
        <v>1205</v>
      </c>
      <c r="P12" s="41">
        <v>380</v>
      </c>
      <c r="Q12" s="41">
        <v>360</v>
      </c>
      <c r="R12" s="41">
        <v>300</v>
      </c>
      <c r="S12" s="41">
        <v>600</v>
      </c>
      <c r="T12" s="41">
        <v>21.65</v>
      </c>
      <c r="U12" s="41">
        <v>11.52</v>
      </c>
      <c r="V12" s="41">
        <v>4786</v>
      </c>
      <c r="W12" s="41">
        <v>959</v>
      </c>
      <c r="X12" s="41">
        <v>5.0999999999999997E-2</v>
      </c>
      <c r="Z12" s="51">
        <f>VLOOKUP($B12,volume!$A$2:$M$211,10, FALSE)</f>
        <v>5363.1560445096475</v>
      </c>
      <c r="AA12" s="10">
        <f t="shared" si="0"/>
        <v>4.1555823304166033</v>
      </c>
    </row>
    <row r="13" spans="1:27" s="41" customFormat="1">
      <c r="A13" s="46">
        <v>40772.589560185188</v>
      </c>
      <c r="B13" s="41">
        <v>1206</v>
      </c>
      <c r="C13" s="5" t="str">
        <f>VLOOKUP(B13,Both_IDtemplate!$A$1:$D$217,2,FALSE)</f>
        <v>7N</v>
      </c>
      <c r="D13" s="5" t="str">
        <f>VLOOKUP($B13,Both_IDtemplate!$A$1:$D$217,3,FALSE)</f>
        <v>7N</v>
      </c>
      <c r="E13" s="5" t="str">
        <f>VLOOKUP($B13,Both_IDtemplate!$A$1:$D$217,4,FALSE)</f>
        <v>7N6</v>
      </c>
      <c r="F13" s="41">
        <v>14.67</v>
      </c>
      <c r="G13" s="41">
        <v>8.8999999999999996E-2</v>
      </c>
      <c r="H13" s="42">
        <v>0.996</v>
      </c>
      <c r="I13" s="41">
        <v>3.2959999999999998</v>
      </c>
      <c r="J13" s="41">
        <v>18.39</v>
      </c>
      <c r="K13" s="41">
        <v>23.96</v>
      </c>
      <c r="L13" s="41">
        <v>0</v>
      </c>
      <c r="M13" s="41">
        <v>0</v>
      </c>
      <c r="N13" s="46">
        <v>40772.589560185188</v>
      </c>
      <c r="O13" s="41">
        <v>1206</v>
      </c>
      <c r="P13" s="41">
        <v>380</v>
      </c>
      <c r="Q13" s="41">
        <v>360</v>
      </c>
      <c r="R13" s="41">
        <v>300</v>
      </c>
      <c r="S13" s="41">
        <v>600</v>
      </c>
      <c r="T13" s="41">
        <v>21.62</v>
      </c>
      <c r="U13" s="41">
        <v>11.45</v>
      </c>
      <c r="V13" s="41">
        <v>4786</v>
      </c>
      <c r="W13" s="41">
        <v>959</v>
      </c>
      <c r="X13" s="41">
        <v>5.0999999999999997E-2</v>
      </c>
      <c r="Z13" s="51">
        <f>VLOOKUP($B13,volume!$A$2:$M$211,10, FALSE)</f>
        <v>5363.1560445096475</v>
      </c>
      <c r="AA13" s="10">
        <f t="shared" si="0"/>
        <v>3.6622226481198275</v>
      </c>
    </row>
    <row r="14" spans="1:27" s="41" customFormat="1">
      <c r="A14" s="46">
        <v>40772.665416666663</v>
      </c>
      <c r="B14" s="41">
        <v>2001</v>
      </c>
      <c r="C14" s="5" t="str">
        <f>VLOOKUP(B14,Both_IDtemplate!$A$1:$D$217,2,FALSE)</f>
        <v>14Z</v>
      </c>
      <c r="D14" s="5" t="str">
        <f>VLOOKUP($B14,Both_IDtemplate!$A$1:$D$217,3,FALSE)</f>
        <v>14Z</v>
      </c>
      <c r="E14" s="5" t="str">
        <f>VLOOKUP($B14,Both_IDtemplate!$A$1:$D$217,4,FALSE)</f>
        <v>14Z1</v>
      </c>
      <c r="F14" s="41">
        <v>15.08</v>
      </c>
      <c r="G14" s="41">
        <v>0.11</v>
      </c>
      <c r="H14" s="42">
        <v>0.998</v>
      </c>
      <c r="I14" s="41">
        <v>4.22</v>
      </c>
      <c r="J14" s="41">
        <v>21.96</v>
      </c>
      <c r="K14" s="41">
        <v>27.85</v>
      </c>
      <c r="L14" s="41">
        <v>0</v>
      </c>
      <c r="M14" s="41">
        <v>0</v>
      </c>
      <c r="N14" s="46">
        <v>40772.665416666663</v>
      </c>
      <c r="O14" s="41">
        <v>2001</v>
      </c>
      <c r="P14" s="41">
        <v>395</v>
      </c>
      <c r="Q14" s="41">
        <v>370</v>
      </c>
      <c r="R14" s="41">
        <v>300</v>
      </c>
      <c r="S14" s="41">
        <v>600</v>
      </c>
      <c r="T14" s="41">
        <v>21.7</v>
      </c>
      <c r="U14" s="41">
        <v>12.27</v>
      </c>
      <c r="V14" s="41">
        <v>4786</v>
      </c>
      <c r="W14" s="41">
        <v>994</v>
      </c>
      <c r="X14" s="41">
        <v>5.0999999999999997E-2</v>
      </c>
      <c r="Z14" s="51">
        <f>VLOOKUP($B14,volume!$A$2:$M$211,10, FALSE)</f>
        <v>5211.1438007803972</v>
      </c>
      <c r="AA14" s="10">
        <f t="shared" si="0"/>
        <v>4.5573240838914995</v>
      </c>
    </row>
    <row r="15" spans="1:27" s="41" customFormat="1">
      <c r="A15" s="46">
        <v>40772.633935185186</v>
      </c>
      <c r="B15" s="41">
        <v>2002</v>
      </c>
      <c r="C15" s="5" t="str">
        <f>VLOOKUP(B15,Both_IDtemplate!$A$1:$D$217,2,FALSE)</f>
        <v>14Z</v>
      </c>
      <c r="D15" s="5" t="str">
        <f>VLOOKUP($B15,Both_IDtemplate!$A$1:$D$217,3,FALSE)</f>
        <v>14Z</v>
      </c>
      <c r="E15" s="5" t="str">
        <f>VLOOKUP($B15,Both_IDtemplate!$A$1:$D$217,4,FALSE)</f>
        <v>14Z2</v>
      </c>
      <c r="F15" s="41">
        <v>13.25</v>
      </c>
      <c r="G15" s="41">
        <v>5.3999999999999999E-2</v>
      </c>
      <c r="H15" s="42">
        <v>0.98699999999999999</v>
      </c>
      <c r="I15" s="41">
        <v>2.0720000000000001</v>
      </c>
      <c r="J15" s="41">
        <v>34.020000000000003</v>
      </c>
      <c r="K15" s="41">
        <v>41.01</v>
      </c>
      <c r="L15" s="41">
        <v>0</v>
      </c>
      <c r="M15" s="41">
        <v>0</v>
      </c>
      <c r="N15" s="46">
        <v>40772.633935185186</v>
      </c>
      <c r="O15" s="41">
        <v>2002</v>
      </c>
      <c r="P15" s="41">
        <v>400</v>
      </c>
      <c r="Q15" s="41">
        <v>385</v>
      </c>
      <c r="R15" s="41">
        <v>300</v>
      </c>
      <c r="S15" s="41">
        <v>600</v>
      </c>
      <c r="T15" s="41">
        <v>22.2</v>
      </c>
      <c r="U15" s="41">
        <v>10.83</v>
      </c>
      <c r="V15" s="41">
        <v>4786</v>
      </c>
      <c r="W15" s="41">
        <v>995</v>
      </c>
      <c r="X15" s="41">
        <v>5.0999999999999997E-2</v>
      </c>
      <c r="Z15" s="51">
        <f>VLOOKUP($B15,volume!$A$2:$M$211,10, FALSE)</f>
        <v>5534.1698187050524</v>
      </c>
      <c r="AA15" s="10">
        <f t="shared" si="0"/>
        <v>2.3742742979070881</v>
      </c>
    </row>
    <row r="16" spans="1:27" s="41" customFormat="1">
      <c r="A16" s="46">
        <v>40772.668796296297</v>
      </c>
      <c r="B16" s="41">
        <v>2003</v>
      </c>
      <c r="C16" s="5" t="str">
        <f>VLOOKUP(B16,Both_IDtemplate!$A$1:$D$217,2,FALSE)</f>
        <v>14Z</v>
      </c>
      <c r="D16" s="5" t="str">
        <f>VLOOKUP($B16,Both_IDtemplate!$A$1:$D$217,3,FALSE)</f>
        <v>14Z</v>
      </c>
      <c r="E16" s="5" t="str">
        <f>VLOOKUP($B16,Both_IDtemplate!$A$1:$D$217,4,FALSE)</f>
        <v>14Z3</v>
      </c>
      <c r="F16" s="41">
        <v>14.21</v>
      </c>
      <c r="G16" s="41">
        <v>6.4000000000000001E-2</v>
      </c>
      <c r="H16" s="42">
        <v>0.99299999999999999</v>
      </c>
      <c r="I16" s="41">
        <v>2.4329999999999998</v>
      </c>
      <c r="J16" s="41">
        <v>8.91</v>
      </c>
      <c r="K16" s="41">
        <v>13.62</v>
      </c>
      <c r="L16" s="41">
        <v>0</v>
      </c>
      <c r="M16" s="41">
        <v>0</v>
      </c>
      <c r="N16" s="46">
        <v>40772.668796296297</v>
      </c>
      <c r="O16" s="41">
        <v>2003</v>
      </c>
      <c r="P16" s="41">
        <v>390</v>
      </c>
      <c r="Q16" s="41">
        <v>370</v>
      </c>
      <c r="R16" s="41">
        <v>300</v>
      </c>
      <c r="S16" s="41">
        <v>600</v>
      </c>
      <c r="T16" s="41">
        <v>22.32</v>
      </c>
      <c r="U16" s="41">
        <v>12.23</v>
      </c>
      <c r="V16" s="41">
        <v>4786</v>
      </c>
      <c r="W16" s="41">
        <v>995</v>
      </c>
      <c r="X16" s="41">
        <v>5.0999999999999997E-2</v>
      </c>
      <c r="Z16" s="51">
        <f>VLOOKUP($B16,volume!$A$2:$M$211,10, FALSE)</f>
        <v>5863.5296801184259</v>
      </c>
      <c r="AA16" s="10">
        <f t="shared" si="0"/>
        <v>2.9802125896279112</v>
      </c>
    </row>
    <row r="17" spans="1:27" s="41" customFormat="1">
      <c r="A17" s="46">
        <v>40772.671736111108</v>
      </c>
      <c r="B17" s="41">
        <v>2004</v>
      </c>
      <c r="C17" s="5" t="str">
        <f>VLOOKUP(B17,Both_IDtemplate!$A$1:$D$217,2,FALSE)</f>
        <v>14Z</v>
      </c>
      <c r="D17" s="5" t="str">
        <f>VLOOKUP($B17,Both_IDtemplate!$A$1:$D$217,3,FALSE)</f>
        <v>14Z</v>
      </c>
      <c r="E17" s="5" t="str">
        <f>VLOOKUP($B17,Both_IDtemplate!$A$1:$D$217,4,FALSE)</f>
        <v>14Z4</v>
      </c>
      <c r="F17" s="41">
        <v>16.84</v>
      </c>
      <c r="G17" s="41">
        <v>0.105</v>
      </c>
      <c r="H17" s="42">
        <v>0.998</v>
      </c>
      <c r="I17" s="41">
        <v>4.016</v>
      </c>
      <c r="J17" s="41">
        <v>11.59</v>
      </c>
      <c r="K17" s="41">
        <v>16.54</v>
      </c>
      <c r="L17" s="41">
        <v>0</v>
      </c>
      <c r="M17" s="41">
        <v>0</v>
      </c>
      <c r="N17" s="46">
        <v>40772.671736111108</v>
      </c>
      <c r="O17" s="41">
        <v>2004</v>
      </c>
      <c r="P17" s="41">
        <v>380</v>
      </c>
      <c r="Q17" s="41">
        <v>360</v>
      </c>
      <c r="R17" s="41">
        <v>300</v>
      </c>
      <c r="S17" s="41">
        <v>600</v>
      </c>
      <c r="T17" s="41">
        <v>22.75</v>
      </c>
      <c r="U17" s="41">
        <v>12.19</v>
      </c>
      <c r="V17" s="41">
        <v>4786</v>
      </c>
      <c r="W17" s="41">
        <v>994</v>
      </c>
      <c r="X17" s="41">
        <v>5.0999999999999997E-2</v>
      </c>
      <c r="Z17" s="51">
        <f>VLOOKUP($B17,volume!$A$2:$M$211,10, FALSE)</f>
        <v>6154.8864805994872</v>
      </c>
      <c r="AA17" s="10">
        <f t="shared" si="0"/>
        <v>5.1197517096923502</v>
      </c>
    </row>
    <row r="18" spans="1:27" s="41" customFormat="1">
      <c r="A18" s="46">
        <v>40772.659490740742</v>
      </c>
      <c r="B18" s="41">
        <v>2005</v>
      </c>
      <c r="C18" s="5" t="str">
        <f>VLOOKUP(B18,Both_IDtemplate!$A$1:$D$217,2,FALSE)</f>
        <v>14Z</v>
      </c>
      <c r="D18" s="5" t="str">
        <f>VLOOKUP($B18,Both_IDtemplate!$A$1:$D$217,3,FALSE)</f>
        <v>14Z</v>
      </c>
      <c r="E18" s="5" t="str">
        <f>VLOOKUP($B18,Both_IDtemplate!$A$1:$D$217,4,FALSE)</f>
        <v>14Z5</v>
      </c>
      <c r="F18" s="41">
        <v>13.17</v>
      </c>
      <c r="G18" s="41">
        <v>7.2999999999999995E-2</v>
      </c>
      <c r="H18" s="42">
        <v>0.995</v>
      </c>
      <c r="I18" s="41">
        <v>2.786</v>
      </c>
      <c r="J18" s="41">
        <v>23.53</v>
      </c>
      <c r="K18" s="41">
        <v>29.56</v>
      </c>
      <c r="L18" s="41">
        <v>0</v>
      </c>
      <c r="M18" s="41">
        <v>0</v>
      </c>
      <c r="N18" s="46">
        <v>40772.659490740742</v>
      </c>
      <c r="O18" s="41">
        <v>2005</v>
      </c>
      <c r="P18" s="41">
        <v>390</v>
      </c>
      <c r="Q18" s="41">
        <v>370</v>
      </c>
      <c r="R18" s="41">
        <v>300</v>
      </c>
      <c r="S18" s="41">
        <v>600</v>
      </c>
      <c r="T18" s="41">
        <v>22.35</v>
      </c>
      <c r="U18" s="41">
        <v>12.45</v>
      </c>
      <c r="V18" s="41">
        <v>4786</v>
      </c>
      <c r="W18" s="41">
        <v>995</v>
      </c>
      <c r="X18" s="41">
        <v>5.0999999999999997E-2</v>
      </c>
      <c r="Z18" s="51">
        <f>VLOOKUP($B18,volume!$A$2:$M$211,10, FALSE)</f>
        <v>5198.4761138029608</v>
      </c>
      <c r="AA18" s="10">
        <f t="shared" si="0"/>
        <v>3.0134427196669047</v>
      </c>
    </row>
    <row r="19" spans="1:27" s="41" customFormat="1">
      <c r="A19" s="46">
        <v>40772.663194444445</v>
      </c>
      <c r="B19" s="41">
        <v>2006</v>
      </c>
      <c r="C19" s="5" t="str">
        <f>VLOOKUP(B19,Both_IDtemplate!$A$1:$D$217,2,FALSE)</f>
        <v>14Z</v>
      </c>
      <c r="D19" s="5" t="str">
        <f>VLOOKUP($B19,Both_IDtemplate!$A$1:$D$217,3,FALSE)</f>
        <v>14Z</v>
      </c>
      <c r="E19" s="5" t="str">
        <f>VLOOKUP($B19,Both_IDtemplate!$A$1:$D$217,4,FALSE)</f>
        <v>14Z6</v>
      </c>
      <c r="F19" s="41">
        <v>14.75</v>
      </c>
      <c r="G19" s="41">
        <v>0.113</v>
      </c>
      <c r="H19" s="42">
        <v>0.995</v>
      </c>
      <c r="I19" s="41">
        <v>4.3470000000000004</v>
      </c>
      <c r="J19" s="41">
        <v>24.59</v>
      </c>
      <c r="K19" s="41">
        <v>30.72</v>
      </c>
      <c r="L19" s="41">
        <v>0</v>
      </c>
      <c r="M19" s="41">
        <v>0</v>
      </c>
      <c r="N19" s="46">
        <v>40772.663194444445</v>
      </c>
      <c r="O19" s="41">
        <v>2006</v>
      </c>
      <c r="P19" s="41">
        <v>395</v>
      </c>
      <c r="Q19" s="41">
        <v>370</v>
      </c>
      <c r="R19" s="41">
        <v>300</v>
      </c>
      <c r="S19" s="41">
        <v>600</v>
      </c>
      <c r="T19" s="41">
        <v>21.73</v>
      </c>
      <c r="U19" s="41">
        <v>12.4</v>
      </c>
      <c r="V19" s="41">
        <v>4786</v>
      </c>
      <c r="W19" s="41">
        <v>995</v>
      </c>
      <c r="X19" s="41">
        <v>5.0999999999999997E-2</v>
      </c>
      <c r="Z19" s="51">
        <f>VLOOKUP($B19,volume!$A$2:$M$211,10, FALSE)</f>
        <v>5553.1713491712089</v>
      </c>
      <c r="AA19" s="10">
        <f t="shared" si="0"/>
        <v>4.9933979273819098</v>
      </c>
    </row>
    <row r="20" spans="1:27" s="41" customFormat="1">
      <c r="A20" s="46">
        <v>40772.703587962962</v>
      </c>
      <c r="B20" s="41">
        <v>1501</v>
      </c>
      <c r="C20" s="5" t="str">
        <f>VLOOKUP(B20,Both_IDtemplate!$A$1:$D$217,2,FALSE)</f>
        <v>5D</v>
      </c>
      <c r="D20" s="5" t="str">
        <f>VLOOKUP($B20,Both_IDtemplate!$A$1:$D$217,3,FALSE)</f>
        <v>5D</v>
      </c>
      <c r="E20" s="5" t="str">
        <f>VLOOKUP($B20,Both_IDtemplate!$A$1:$D$217,4,FALSE)</f>
        <v>5D1</v>
      </c>
      <c r="F20" s="41">
        <v>15.74</v>
      </c>
      <c r="G20" s="41">
        <v>0.125</v>
      </c>
      <c r="H20" s="42">
        <v>0.996</v>
      </c>
      <c r="I20" s="41">
        <v>4.6920000000000002</v>
      </c>
      <c r="J20" s="41">
        <v>26.95</v>
      </c>
      <c r="K20" s="41">
        <v>33.29</v>
      </c>
      <c r="L20" s="41">
        <v>0</v>
      </c>
      <c r="M20" s="41">
        <v>0</v>
      </c>
      <c r="N20" s="46">
        <v>40772.703587962962</v>
      </c>
      <c r="O20" s="41">
        <v>1501</v>
      </c>
      <c r="P20" s="41">
        <v>415</v>
      </c>
      <c r="Q20" s="41">
        <v>400</v>
      </c>
      <c r="R20" s="41">
        <v>300</v>
      </c>
      <c r="S20" s="41">
        <v>600</v>
      </c>
      <c r="T20" s="41">
        <v>21.24</v>
      </c>
      <c r="U20" s="41">
        <v>12.04</v>
      </c>
      <c r="V20" s="41">
        <v>4786</v>
      </c>
      <c r="W20" s="41">
        <v>971</v>
      </c>
      <c r="X20" s="41">
        <v>5.0999999999999997E-2</v>
      </c>
      <c r="Z20" s="51">
        <f>VLOOKUP($B20,volume!$A$2:$M$211,10, FALSE)</f>
        <v>4926.120843788055</v>
      </c>
      <c r="AA20" s="10">
        <f t="shared" si="0"/>
        <v>4.7897242870964858</v>
      </c>
    </row>
    <row r="21" spans="1:27" s="41" customFormat="1">
      <c r="A21" s="46">
        <v>40772.720393518517</v>
      </c>
      <c r="B21" s="41">
        <v>1502</v>
      </c>
      <c r="C21" s="5" t="str">
        <f>VLOOKUP(B21,Both_IDtemplate!$A$1:$D$217,2,FALSE)</f>
        <v>5D</v>
      </c>
      <c r="D21" s="5" t="str">
        <f>VLOOKUP($B21,Both_IDtemplate!$A$1:$D$217,3,FALSE)</f>
        <v>5D</v>
      </c>
      <c r="E21" s="5" t="str">
        <f>VLOOKUP($B21,Both_IDtemplate!$A$1:$D$217,4,FALSE)</f>
        <v>5D2</v>
      </c>
      <c r="F21" s="41">
        <v>15</v>
      </c>
      <c r="G21" s="41">
        <v>0.19800000000000001</v>
      </c>
      <c r="H21" s="42">
        <v>0.995</v>
      </c>
      <c r="I21" s="41">
        <v>7.3840000000000003</v>
      </c>
      <c r="J21" s="41">
        <v>10.01</v>
      </c>
      <c r="K21" s="41">
        <v>14.82</v>
      </c>
      <c r="L21" s="41">
        <v>0</v>
      </c>
      <c r="M21" s="41">
        <v>0</v>
      </c>
      <c r="N21" s="46">
        <v>40772.720393518517</v>
      </c>
      <c r="O21" s="41">
        <v>1502</v>
      </c>
      <c r="P21" s="41">
        <v>400</v>
      </c>
      <c r="Q21" s="41">
        <v>375</v>
      </c>
      <c r="R21" s="41">
        <v>300</v>
      </c>
      <c r="S21" s="41">
        <v>600</v>
      </c>
      <c r="T21" s="41">
        <v>21.75</v>
      </c>
      <c r="U21" s="41">
        <v>12.21</v>
      </c>
      <c r="V21" s="41">
        <v>4786</v>
      </c>
      <c r="W21" s="41">
        <v>967</v>
      </c>
      <c r="X21" s="41">
        <v>5.0999999999999997E-2</v>
      </c>
      <c r="Z21" s="51">
        <f>VLOOKUP($B21,volume!$A$2:$M$211,10, FALSE)</f>
        <v>4926.120843788055</v>
      </c>
      <c r="AA21" s="10">
        <f t="shared" si="0"/>
        <v>7.5425957873617042</v>
      </c>
    </row>
    <row r="22" spans="1:27" s="41" customFormat="1">
      <c r="A22" s="46">
        <v>40772.714583333334</v>
      </c>
      <c r="B22" s="41">
        <v>1503</v>
      </c>
      <c r="C22" s="5" t="str">
        <f>VLOOKUP(B22,Both_IDtemplate!$A$1:$D$217,2,FALSE)</f>
        <v>5D</v>
      </c>
      <c r="D22" s="5" t="str">
        <f>VLOOKUP($B22,Both_IDtemplate!$A$1:$D$217,3,FALSE)</f>
        <v>5D</v>
      </c>
      <c r="E22" s="5" t="str">
        <f>VLOOKUP($B22,Both_IDtemplate!$A$1:$D$217,4,FALSE)</f>
        <v>5D3</v>
      </c>
      <c r="F22" s="41">
        <v>15.96</v>
      </c>
      <c r="G22" s="41">
        <v>0.19400000000000001</v>
      </c>
      <c r="H22" s="42">
        <v>0.995</v>
      </c>
      <c r="I22" s="41">
        <v>7.2439999999999998</v>
      </c>
      <c r="J22" s="41">
        <v>30.45</v>
      </c>
      <c r="K22" s="41">
        <v>37.11</v>
      </c>
      <c r="L22" s="41">
        <v>0</v>
      </c>
      <c r="M22" s="41">
        <v>0</v>
      </c>
      <c r="N22" s="46">
        <v>40772.714583333334</v>
      </c>
      <c r="O22" s="41">
        <v>1503</v>
      </c>
      <c r="P22" s="41">
        <v>425</v>
      </c>
      <c r="Q22" s="41">
        <v>400</v>
      </c>
      <c r="R22" s="41">
        <v>300</v>
      </c>
      <c r="S22" s="41">
        <v>600</v>
      </c>
      <c r="T22" s="41">
        <v>21.05</v>
      </c>
      <c r="U22" s="41">
        <v>12.07</v>
      </c>
      <c r="V22" s="41">
        <v>4786</v>
      </c>
      <c r="W22" s="41">
        <v>966</v>
      </c>
      <c r="X22" s="41">
        <v>5.0999999999999997E-2</v>
      </c>
      <c r="Z22" s="51">
        <f>VLOOKUP($B22,volume!$A$2:$M$211,10, FALSE)</f>
        <v>4926.120843788055</v>
      </c>
      <c r="AA22" s="10">
        <f t="shared" si="0"/>
        <v>7.4001522719823436</v>
      </c>
    </row>
    <row r="23" spans="1:27" s="41" customFormat="1">
      <c r="A23" s="46">
        <v>40772.711967592593</v>
      </c>
      <c r="B23" s="41">
        <v>1504</v>
      </c>
      <c r="C23" s="5" t="str">
        <f>VLOOKUP(B23,Both_IDtemplate!$A$1:$D$217,2,FALSE)</f>
        <v>5D</v>
      </c>
      <c r="D23" s="5" t="str">
        <f>VLOOKUP($B23,Both_IDtemplate!$A$1:$D$217,3,FALSE)</f>
        <v>5D</v>
      </c>
      <c r="E23" s="5" t="str">
        <f>VLOOKUP($B23,Both_IDtemplate!$A$1:$D$217,4,FALSE)</f>
        <v>5D4</v>
      </c>
      <c r="F23" s="41">
        <v>18.18</v>
      </c>
      <c r="G23" s="41">
        <v>0.13900000000000001</v>
      </c>
      <c r="H23" s="42">
        <v>0.998</v>
      </c>
      <c r="I23" s="41">
        <v>5.1829999999999998</v>
      </c>
      <c r="J23" s="41">
        <v>15.61</v>
      </c>
      <c r="K23" s="41">
        <v>20.93</v>
      </c>
      <c r="L23" s="41">
        <v>0</v>
      </c>
      <c r="M23" s="41">
        <v>0</v>
      </c>
      <c r="N23" s="46">
        <v>40772.711967592593</v>
      </c>
      <c r="O23" s="41">
        <v>1504</v>
      </c>
      <c r="P23" s="41">
        <v>425</v>
      </c>
      <c r="Q23" s="41">
        <v>400</v>
      </c>
      <c r="R23" s="41">
        <v>300</v>
      </c>
      <c r="S23" s="41">
        <v>600</v>
      </c>
      <c r="T23" s="41">
        <v>21.18</v>
      </c>
      <c r="U23" s="41">
        <v>12.25</v>
      </c>
      <c r="V23" s="41">
        <v>4786</v>
      </c>
      <c r="W23" s="41">
        <v>965</v>
      </c>
      <c r="X23" s="41">
        <v>5.0999999999999997E-2</v>
      </c>
      <c r="Z23" s="51">
        <f>VLOOKUP($B23,volume!$A$2:$M$211,10, FALSE)</f>
        <v>4926.120843788055</v>
      </c>
      <c r="AA23" s="10">
        <f t="shared" si="0"/>
        <v>5.2943415306460739</v>
      </c>
    </row>
    <row r="24" spans="1:27" s="41" customFormat="1">
      <c r="A24" s="46">
        <v>40772.709675925929</v>
      </c>
      <c r="B24" s="41">
        <v>1505</v>
      </c>
      <c r="C24" s="5" t="str">
        <f>VLOOKUP(B24,Both_IDtemplate!$A$1:$D$217,2,FALSE)</f>
        <v>5D</v>
      </c>
      <c r="D24" s="5" t="str">
        <f>VLOOKUP($B24,Both_IDtemplate!$A$1:$D$217,3,FALSE)</f>
        <v>5D</v>
      </c>
      <c r="E24" s="5" t="str">
        <f>VLOOKUP($B24,Both_IDtemplate!$A$1:$D$217,4,FALSE)</f>
        <v>5D5</v>
      </c>
      <c r="F24" s="41">
        <v>13.74</v>
      </c>
      <c r="G24" s="41">
        <v>0.122</v>
      </c>
      <c r="H24" s="42">
        <v>0.997</v>
      </c>
      <c r="I24" s="41">
        <v>4.53</v>
      </c>
      <c r="J24" s="41">
        <v>16.96</v>
      </c>
      <c r="K24" s="41">
        <v>22.4</v>
      </c>
      <c r="L24" s="41">
        <v>0</v>
      </c>
      <c r="M24" s="41">
        <v>0</v>
      </c>
      <c r="N24" s="46">
        <v>40772.709675925929</v>
      </c>
      <c r="O24" s="41">
        <v>1505</v>
      </c>
      <c r="P24" s="41">
        <v>425</v>
      </c>
      <c r="Q24" s="41">
        <v>400</v>
      </c>
      <c r="R24" s="41">
        <v>300</v>
      </c>
      <c r="S24" s="41">
        <v>600</v>
      </c>
      <c r="T24" s="41">
        <v>21.76</v>
      </c>
      <c r="U24" s="41">
        <v>12.15</v>
      </c>
      <c r="V24" s="41">
        <v>4786</v>
      </c>
      <c r="W24" s="41">
        <v>965</v>
      </c>
      <c r="X24" s="41">
        <v>5.0999999999999997E-2</v>
      </c>
      <c r="Z24" s="51">
        <f>VLOOKUP($B24,volume!$A$2:$M$211,10, FALSE)</f>
        <v>4926.120843788055</v>
      </c>
      <c r="AA24" s="10">
        <f t="shared" si="0"/>
        <v>4.6376885514279227</v>
      </c>
    </row>
    <row r="25" spans="1:27" s="41" customFormat="1">
      <c r="A25" s="46">
        <v>40772.717986111114</v>
      </c>
      <c r="B25" s="41">
        <v>1506</v>
      </c>
      <c r="C25" s="5" t="str">
        <f>VLOOKUP(B25,Both_IDtemplate!$A$1:$D$217,2,FALSE)</f>
        <v>5D</v>
      </c>
      <c r="D25" s="5" t="str">
        <f>VLOOKUP($B25,Both_IDtemplate!$A$1:$D$217,3,FALSE)</f>
        <v>5D</v>
      </c>
      <c r="E25" s="5" t="str">
        <f>VLOOKUP($B25,Both_IDtemplate!$A$1:$D$217,4,FALSE)</f>
        <v>5D6</v>
      </c>
      <c r="F25" s="41">
        <v>15.09</v>
      </c>
      <c r="G25" s="41">
        <v>0.13900000000000001</v>
      </c>
      <c r="H25" s="42">
        <v>0.99</v>
      </c>
      <c r="I25" s="41">
        <v>5.1680000000000001</v>
      </c>
      <c r="J25" s="41">
        <v>6.9370000000000003</v>
      </c>
      <c r="K25" s="41">
        <v>11.46</v>
      </c>
      <c r="L25" s="41">
        <v>0</v>
      </c>
      <c r="M25" s="41">
        <v>0</v>
      </c>
      <c r="N25" s="46">
        <v>40772.717986111114</v>
      </c>
      <c r="O25" s="41">
        <v>1506</v>
      </c>
      <c r="P25" s="41">
        <v>400</v>
      </c>
      <c r="Q25" s="41">
        <v>375</v>
      </c>
      <c r="R25" s="41">
        <v>300</v>
      </c>
      <c r="S25" s="41">
        <v>600</v>
      </c>
      <c r="T25" s="41">
        <v>21.22</v>
      </c>
      <c r="U25" s="41">
        <v>12.29</v>
      </c>
      <c r="V25" s="41">
        <v>4786</v>
      </c>
      <c r="W25" s="41">
        <v>965</v>
      </c>
      <c r="X25" s="41">
        <v>5.0999999999999997E-2</v>
      </c>
      <c r="Z25" s="51">
        <f>VLOOKUP($B25,volume!$A$2:$M$211,10, FALSE)</f>
        <v>4926.120843788055</v>
      </c>
      <c r="AA25" s="10">
        <f t="shared" si="0"/>
        <v>5.293621750681333</v>
      </c>
    </row>
    <row r="26" spans="1:27" s="41" customFormat="1">
      <c r="A26" s="46">
        <v>40772.734861111108</v>
      </c>
      <c r="B26" s="41">
        <v>1301</v>
      </c>
      <c r="C26" s="5" t="str">
        <f>VLOOKUP(B26,Both_IDtemplate!$A$1:$D$217,2,FALSE)</f>
        <v>9D</v>
      </c>
      <c r="D26" s="5" t="str">
        <f>VLOOKUP($B26,Both_IDtemplate!$A$1:$D$217,3,FALSE)</f>
        <v>9D</v>
      </c>
      <c r="E26" s="5" t="str">
        <f>VLOOKUP($B26,Both_IDtemplate!$A$1:$D$217,4,FALSE)</f>
        <v>9D1</v>
      </c>
      <c r="F26" s="41">
        <v>12.09</v>
      </c>
      <c r="G26" s="41">
        <v>0.128</v>
      </c>
      <c r="H26" s="42">
        <v>0.996</v>
      </c>
      <c r="I26" s="41">
        <v>4.82</v>
      </c>
      <c r="J26" s="41">
        <v>30.6</v>
      </c>
      <c r="K26" s="41">
        <v>37.28</v>
      </c>
      <c r="L26" s="41">
        <v>0</v>
      </c>
      <c r="M26" s="41">
        <v>0</v>
      </c>
      <c r="N26" s="46">
        <v>40772.734861111108</v>
      </c>
      <c r="O26" s="41">
        <v>1301</v>
      </c>
      <c r="P26" s="41">
        <v>440</v>
      </c>
      <c r="Q26" s="41">
        <v>420</v>
      </c>
      <c r="R26" s="41">
        <v>300</v>
      </c>
      <c r="S26" s="41">
        <v>600</v>
      </c>
      <c r="T26" s="41">
        <v>20.83</v>
      </c>
      <c r="U26" s="41">
        <v>12.13</v>
      </c>
      <c r="V26" s="41">
        <v>4786</v>
      </c>
      <c r="W26" s="41">
        <v>972</v>
      </c>
      <c r="X26" s="41">
        <v>5.0999999999999997E-2</v>
      </c>
      <c r="Z26" s="51">
        <f>VLOOKUP($B26,volume!$A$2:$M$211,10, FALSE)</f>
        <v>5255.4807052014285</v>
      </c>
      <c r="AA26" s="10">
        <f t="shared" si="0"/>
        <v>5.2453016346929573</v>
      </c>
    </row>
    <row r="27" spans="1:27" s="41" customFormat="1">
      <c r="A27" s="46">
        <v>40772.737638888888</v>
      </c>
      <c r="B27" s="41">
        <v>1302</v>
      </c>
      <c r="C27" s="5" t="str">
        <f>VLOOKUP(B27,Both_IDtemplate!$A$1:$D$217,2,FALSE)</f>
        <v>9D</v>
      </c>
      <c r="D27" s="5" t="str">
        <f>VLOOKUP($B27,Both_IDtemplate!$A$1:$D$217,3,FALSE)</f>
        <v>9D</v>
      </c>
      <c r="E27" s="5" t="str">
        <f>VLOOKUP($B27,Both_IDtemplate!$A$1:$D$217,4,FALSE)</f>
        <v>9D2</v>
      </c>
      <c r="F27" s="41">
        <v>12.73</v>
      </c>
      <c r="G27" s="41">
        <v>0.13600000000000001</v>
      </c>
      <c r="H27" s="42">
        <v>0.998</v>
      </c>
      <c r="I27" s="41">
        <v>5.1219999999999999</v>
      </c>
      <c r="J27" s="41">
        <v>18.38</v>
      </c>
      <c r="K27" s="41">
        <v>23.94</v>
      </c>
      <c r="L27" s="41">
        <v>0</v>
      </c>
      <c r="M27" s="41">
        <v>0</v>
      </c>
      <c r="N27" s="46">
        <v>40772.737638888888</v>
      </c>
      <c r="O27" s="41">
        <v>1302</v>
      </c>
      <c r="P27" s="41">
        <v>435</v>
      </c>
      <c r="Q27" s="41">
        <v>415</v>
      </c>
      <c r="R27" s="41">
        <v>300</v>
      </c>
      <c r="S27" s="41">
        <v>600</v>
      </c>
      <c r="T27" s="41">
        <v>21.1</v>
      </c>
      <c r="U27" s="41">
        <v>12.16</v>
      </c>
      <c r="V27" s="41">
        <v>4786</v>
      </c>
      <c r="W27" s="41">
        <v>972</v>
      </c>
      <c r="X27" s="41">
        <v>5.0999999999999997E-2</v>
      </c>
      <c r="Z27" s="51">
        <f>VLOOKUP($B27,volume!$A$2:$M$211,10, FALSE)</f>
        <v>5255.4807052014285</v>
      </c>
      <c r="AA27" s="10">
        <f t="shared" si="0"/>
        <v>5.5680165437927442</v>
      </c>
    </row>
    <row r="28" spans="1:27" s="41" customFormat="1">
      <c r="A28" s="46">
        <v>40772.744189814817</v>
      </c>
      <c r="B28" s="41">
        <v>1303</v>
      </c>
      <c r="C28" s="5" t="str">
        <f>VLOOKUP(B28,Both_IDtemplate!$A$1:$D$217,2,FALSE)</f>
        <v>9D</v>
      </c>
      <c r="D28" s="5" t="str">
        <f>VLOOKUP($B28,Both_IDtemplate!$A$1:$D$217,3,FALSE)</f>
        <v>9D</v>
      </c>
      <c r="E28" s="5" t="str">
        <f>VLOOKUP($B28,Both_IDtemplate!$A$1:$D$217,4,FALSE)</f>
        <v>9D3</v>
      </c>
      <c r="F28" s="41">
        <v>14.33</v>
      </c>
      <c r="G28" s="41">
        <v>0.13300000000000001</v>
      </c>
      <c r="H28" s="42">
        <v>0.996</v>
      </c>
      <c r="I28" s="41">
        <v>5.04</v>
      </c>
      <c r="J28" s="41">
        <v>26.92</v>
      </c>
      <c r="K28" s="41">
        <v>33.26</v>
      </c>
      <c r="L28" s="41">
        <v>0</v>
      </c>
      <c r="M28" s="41">
        <v>0</v>
      </c>
      <c r="N28" s="46">
        <v>40772.744189814817</v>
      </c>
      <c r="O28" s="41">
        <v>1303</v>
      </c>
      <c r="P28" s="41">
        <v>405</v>
      </c>
      <c r="Q28" s="41">
        <v>385</v>
      </c>
      <c r="R28" s="41">
        <v>300</v>
      </c>
      <c r="S28" s="41">
        <v>600</v>
      </c>
      <c r="T28" s="41">
        <v>19.600000000000001</v>
      </c>
      <c r="U28" s="41">
        <v>12.06</v>
      </c>
      <c r="V28" s="41">
        <v>4786</v>
      </c>
      <c r="W28" s="41">
        <v>972</v>
      </c>
      <c r="X28" s="41">
        <v>5.0999999999999997E-2</v>
      </c>
      <c r="Z28" s="51">
        <f>VLOOKUP($B28,volume!$A$2:$M$211,10, FALSE)</f>
        <v>4704.4363216828997</v>
      </c>
      <c r="AA28" s="10">
        <f t="shared" si="0"/>
        <v>4.8992443529859688</v>
      </c>
    </row>
    <row r="29" spans="1:27" s="41" customFormat="1">
      <c r="A29" s="46">
        <v>40772.747384259259</v>
      </c>
      <c r="B29" s="41">
        <v>1304</v>
      </c>
      <c r="C29" s="5" t="str">
        <f>VLOOKUP(B29,Both_IDtemplate!$A$1:$D$217,2,FALSE)</f>
        <v>9D</v>
      </c>
      <c r="D29" s="5" t="str">
        <f>VLOOKUP($B29,Both_IDtemplate!$A$1:$D$217,3,FALSE)</f>
        <v>9D</v>
      </c>
      <c r="E29" s="5" t="str">
        <f>VLOOKUP($B29,Both_IDtemplate!$A$1:$D$217,4,FALSE)</f>
        <v>9D4</v>
      </c>
      <c r="F29" s="41">
        <v>13.19</v>
      </c>
      <c r="G29" s="41">
        <v>0.11600000000000001</v>
      </c>
      <c r="H29" s="42">
        <v>0.996</v>
      </c>
      <c r="I29" s="41">
        <v>4.3730000000000002</v>
      </c>
      <c r="J29" s="41">
        <v>24.39</v>
      </c>
      <c r="K29" s="41">
        <v>30.5</v>
      </c>
      <c r="L29" s="41">
        <v>0</v>
      </c>
      <c r="M29" s="41">
        <v>0</v>
      </c>
      <c r="N29" s="46">
        <v>40772.747384259259</v>
      </c>
      <c r="O29" s="41">
        <v>1304</v>
      </c>
      <c r="P29" s="41">
        <v>420</v>
      </c>
      <c r="Q29" s="41">
        <v>400</v>
      </c>
      <c r="R29" s="41">
        <v>300</v>
      </c>
      <c r="S29" s="41">
        <v>600</v>
      </c>
      <c r="T29" s="41">
        <v>20.73</v>
      </c>
      <c r="U29" s="41">
        <v>11.96</v>
      </c>
      <c r="V29" s="41">
        <v>4786</v>
      </c>
      <c r="W29" s="41">
        <v>974</v>
      </c>
      <c r="X29" s="41">
        <v>5.0999999999999997E-2</v>
      </c>
      <c r="Z29" s="51">
        <f>VLOOKUP($B29,volume!$A$2:$M$211,10, FALSE)</f>
        <v>5648.1790015019888</v>
      </c>
      <c r="AA29" s="10">
        <f t="shared" si="0"/>
        <v>5.1210028192185373</v>
      </c>
    </row>
    <row r="30" spans="1:27" s="41" customFormat="1">
      <c r="A30" s="46">
        <v>40772.7500462963</v>
      </c>
      <c r="B30" s="41">
        <v>1305</v>
      </c>
      <c r="C30" s="5" t="str">
        <f>VLOOKUP(B30,Both_IDtemplate!$A$1:$D$217,2,FALSE)</f>
        <v>9D</v>
      </c>
      <c r="D30" s="5" t="str">
        <f>VLOOKUP($B30,Both_IDtemplate!$A$1:$D$217,3,FALSE)</f>
        <v>9D</v>
      </c>
      <c r="E30" s="5" t="str">
        <f>VLOOKUP($B30,Both_IDtemplate!$A$1:$D$217,4,FALSE)</f>
        <v>9D5</v>
      </c>
      <c r="F30" s="41">
        <v>12.78</v>
      </c>
      <c r="G30" s="41">
        <v>6.6000000000000003E-2</v>
      </c>
      <c r="H30" s="42">
        <v>0.99</v>
      </c>
      <c r="I30" s="41">
        <v>2.4990000000000001</v>
      </c>
      <c r="J30" s="41">
        <v>26.9</v>
      </c>
      <c r="K30" s="41">
        <v>33.24</v>
      </c>
      <c r="L30" s="41">
        <v>0</v>
      </c>
      <c r="M30" s="41">
        <v>0</v>
      </c>
      <c r="N30" s="46">
        <v>40772.7500462963</v>
      </c>
      <c r="O30" s="41">
        <v>1305</v>
      </c>
      <c r="P30" s="41">
        <v>420</v>
      </c>
      <c r="Q30" s="41">
        <v>400</v>
      </c>
      <c r="R30" s="41">
        <v>300</v>
      </c>
      <c r="S30" s="41">
        <v>600</v>
      </c>
      <c r="T30" s="41">
        <v>20.58</v>
      </c>
      <c r="U30" s="41">
        <v>12.04</v>
      </c>
      <c r="V30" s="41">
        <v>4786</v>
      </c>
      <c r="W30" s="41">
        <v>973</v>
      </c>
      <c r="X30" s="41">
        <v>5.0999999999999997E-2</v>
      </c>
      <c r="Z30" s="51">
        <f>VLOOKUP($B30,volume!$A$2:$M$211,10, FALSE)</f>
        <v>5546.8375056824898</v>
      </c>
      <c r="AA30" s="10">
        <f t="shared" si="0"/>
        <v>2.8599186201520479</v>
      </c>
    </row>
    <row r="31" spans="1:27" s="41" customFormat="1">
      <c r="A31" s="46">
        <v>40772.740393518521</v>
      </c>
      <c r="B31" s="41">
        <v>1306</v>
      </c>
      <c r="C31" s="5" t="str">
        <f>VLOOKUP(B31,Both_IDtemplate!$A$1:$D$217,2,FALSE)</f>
        <v>9D</v>
      </c>
      <c r="D31" s="5" t="str">
        <f>VLOOKUP($B31,Both_IDtemplate!$A$1:$D$217,3,FALSE)</f>
        <v>9D</v>
      </c>
      <c r="E31" s="5" t="str">
        <f>VLOOKUP($B31,Both_IDtemplate!$A$1:$D$217,4,FALSE)</f>
        <v>9D6</v>
      </c>
      <c r="F31" s="41">
        <v>13.79</v>
      </c>
      <c r="G31" s="41">
        <v>0.14699999999999999</v>
      </c>
      <c r="H31" s="42">
        <v>0.998</v>
      </c>
      <c r="I31" s="41">
        <v>5.532</v>
      </c>
      <c r="J31" s="41">
        <v>19.899999999999999</v>
      </c>
      <c r="K31" s="41">
        <v>25.6</v>
      </c>
      <c r="L31" s="41">
        <v>0</v>
      </c>
      <c r="M31" s="41">
        <v>0</v>
      </c>
      <c r="N31" s="46">
        <v>40772.740393518521</v>
      </c>
      <c r="O31" s="41">
        <v>1306</v>
      </c>
      <c r="P31" s="41">
        <v>405</v>
      </c>
      <c r="Q31" s="41">
        <v>385</v>
      </c>
      <c r="R31" s="41">
        <v>300</v>
      </c>
      <c r="S31" s="41">
        <v>600</v>
      </c>
      <c r="T31" s="41">
        <v>21.27</v>
      </c>
      <c r="U31" s="41">
        <v>12</v>
      </c>
      <c r="V31" s="41">
        <v>4786</v>
      </c>
      <c r="W31" s="41">
        <v>971</v>
      </c>
      <c r="X31" s="41">
        <v>5.0999999999999997E-2</v>
      </c>
      <c r="Z31" s="51">
        <f>VLOOKUP($B31,volume!$A$2:$M$211,10, FALSE)</f>
        <v>5230.1453312465537</v>
      </c>
      <c r="AA31" s="10">
        <f t="shared" si="0"/>
        <v>5.9797393569303763</v>
      </c>
    </row>
    <row r="32" spans="1:27" s="41" customFormat="1">
      <c r="A32" s="46">
        <v>40773.398333333331</v>
      </c>
      <c r="B32" s="41">
        <v>5001</v>
      </c>
      <c r="C32" s="5" t="str">
        <f>VLOOKUP(B32,Both_IDtemplate!$A$1:$D$217,2,FALSE)</f>
        <v>32AF</v>
      </c>
      <c r="D32" s="5" t="str">
        <f>VLOOKUP($B32,Both_IDtemplate!$A$1:$D$217,3,FALSE)</f>
        <v>32AF</v>
      </c>
      <c r="E32" s="5" t="str">
        <f>VLOOKUP($B32,Both_IDtemplate!$A$1:$D$217,4,FALSE)</f>
        <v>32AF1</v>
      </c>
      <c r="F32" s="41">
        <v>10.78</v>
      </c>
      <c r="G32" s="41">
        <v>0.124</v>
      </c>
      <c r="H32" s="42">
        <v>0.997</v>
      </c>
      <c r="I32" s="41">
        <v>4.8410000000000002</v>
      </c>
      <c r="J32" s="41">
        <v>5.944</v>
      </c>
      <c r="K32" s="41">
        <v>10.38</v>
      </c>
      <c r="L32" s="41">
        <v>0</v>
      </c>
      <c r="M32" s="41">
        <v>0</v>
      </c>
      <c r="N32" s="46">
        <v>40773.398333333331</v>
      </c>
      <c r="O32" s="41">
        <v>5001</v>
      </c>
      <c r="P32" s="41">
        <v>425</v>
      </c>
      <c r="Q32" s="41">
        <v>405</v>
      </c>
      <c r="R32" s="41">
        <v>300</v>
      </c>
      <c r="S32" s="41">
        <v>600</v>
      </c>
      <c r="T32" s="41">
        <v>19.34</v>
      </c>
      <c r="U32" s="41">
        <v>12.03</v>
      </c>
      <c r="V32" s="41">
        <v>4786</v>
      </c>
      <c r="W32" s="41">
        <v>1002</v>
      </c>
      <c r="X32" s="41">
        <v>5.0999999999999997E-2</v>
      </c>
      <c r="Z32" s="51">
        <f>VLOOKUP($B32,volume!$A$2:$M$211,10, FALSE)</f>
        <v>5521.5021317276151</v>
      </c>
      <c r="AA32" s="10">
        <f t="shared" si="0"/>
        <v>5.5314161130921065</v>
      </c>
    </row>
    <row r="33" spans="1:28" s="41" customFormat="1">
      <c r="A33" s="46">
        <v>40773.401412037034</v>
      </c>
      <c r="B33" s="41">
        <v>5002</v>
      </c>
      <c r="C33" s="5" t="str">
        <f>VLOOKUP(B33,Both_IDtemplate!$A$1:$D$217,2,FALSE)</f>
        <v>32AF</v>
      </c>
      <c r="D33" s="5" t="str">
        <f>VLOOKUP($B33,Both_IDtemplate!$A$1:$D$217,3,FALSE)</f>
        <v>32AF</v>
      </c>
      <c r="E33" s="5" t="str">
        <f>VLOOKUP($B33,Both_IDtemplate!$A$1:$D$217,4,FALSE)</f>
        <v>32AF2</v>
      </c>
      <c r="F33" s="41">
        <v>11.78</v>
      </c>
      <c r="G33" s="41">
        <v>9.8000000000000004E-2</v>
      </c>
      <c r="H33" s="42">
        <v>0.998</v>
      </c>
      <c r="I33" s="41">
        <v>3.82</v>
      </c>
      <c r="J33" s="41">
        <v>14.41</v>
      </c>
      <c r="K33" s="41">
        <v>19.61</v>
      </c>
      <c r="L33" s="41">
        <v>0</v>
      </c>
      <c r="M33" s="41">
        <v>0</v>
      </c>
      <c r="N33" s="46">
        <v>40773.401412037034</v>
      </c>
      <c r="O33" s="41">
        <v>5002</v>
      </c>
      <c r="P33" s="41">
        <v>395</v>
      </c>
      <c r="Q33" s="41">
        <v>375</v>
      </c>
      <c r="R33" s="41">
        <v>300</v>
      </c>
      <c r="S33" s="41">
        <v>600</v>
      </c>
      <c r="T33" s="41">
        <v>18.88</v>
      </c>
      <c r="U33" s="41">
        <v>12.07</v>
      </c>
      <c r="V33" s="41">
        <v>4786</v>
      </c>
      <c r="W33" s="41">
        <v>1001</v>
      </c>
      <c r="X33" s="41">
        <v>5.0999999999999997E-2</v>
      </c>
      <c r="Z33" s="51">
        <f>VLOOKUP($B33,volume!$A$2:$M$211,10, FALSE)</f>
        <v>5470.8313838178656</v>
      </c>
      <c r="AA33" s="10">
        <f t="shared" si="0"/>
        <v>4.3339816424509072</v>
      </c>
    </row>
    <row r="34" spans="1:28" s="41" customFormat="1">
      <c r="A34" s="46">
        <v>40773.390879629631</v>
      </c>
      <c r="B34" s="41">
        <v>5003</v>
      </c>
      <c r="C34" s="5" t="str">
        <f>VLOOKUP(B34,Both_IDtemplate!$A$1:$D$217,2,FALSE)</f>
        <v>32AF</v>
      </c>
      <c r="D34" s="5" t="str">
        <f>VLOOKUP($B34,Both_IDtemplate!$A$1:$D$217,3,FALSE)</f>
        <v>32AF</v>
      </c>
      <c r="E34" s="5" t="str">
        <f>VLOOKUP($B34,Both_IDtemplate!$A$1:$D$217,4,FALSE)</f>
        <v>32AF3</v>
      </c>
      <c r="F34" s="41">
        <v>11.83</v>
      </c>
      <c r="G34" s="41">
        <v>0.115</v>
      </c>
      <c r="H34" s="42">
        <v>0.997</v>
      </c>
      <c r="I34" s="41">
        <v>4.5199999999999996</v>
      </c>
      <c r="J34" s="41">
        <v>4.3559999999999999</v>
      </c>
      <c r="K34" s="41">
        <v>8.65</v>
      </c>
      <c r="L34" s="41">
        <v>0</v>
      </c>
      <c r="M34" s="41">
        <v>0</v>
      </c>
      <c r="N34" s="46">
        <v>40773.390879629631</v>
      </c>
      <c r="O34" s="41">
        <v>5003</v>
      </c>
      <c r="P34" s="41">
        <v>510</v>
      </c>
      <c r="Q34" s="41">
        <v>490</v>
      </c>
      <c r="R34" s="41">
        <v>300</v>
      </c>
      <c r="S34" s="41">
        <v>600</v>
      </c>
      <c r="T34" s="41">
        <v>17.78</v>
      </c>
      <c r="U34" s="41">
        <v>11.93</v>
      </c>
      <c r="V34" s="41">
        <v>4786</v>
      </c>
      <c r="W34" s="41">
        <v>1003</v>
      </c>
      <c r="X34" s="41">
        <v>5.0999999999999997E-2</v>
      </c>
      <c r="Z34" s="51">
        <f>VLOOKUP($B34,volume!$A$2:$M$211,10, FALSE)</f>
        <v>5261.8145486901476</v>
      </c>
      <c r="AA34" s="10">
        <f t="shared" si="0"/>
        <v>4.9198028620568897</v>
      </c>
    </row>
    <row r="35" spans="1:28" s="41" customFormat="1">
      <c r="A35" s="46">
        <v>40773.411782407406</v>
      </c>
      <c r="B35" s="41">
        <v>5004</v>
      </c>
      <c r="C35" s="5" t="str">
        <f>VLOOKUP(B35,Both_IDtemplate!$A$1:$D$217,2,FALSE)</f>
        <v>32AF</v>
      </c>
      <c r="D35" s="5" t="str">
        <f>VLOOKUP($B35,Both_IDtemplate!$A$1:$D$217,3,FALSE)</f>
        <v>32AF</v>
      </c>
      <c r="E35" s="5" t="str">
        <f>VLOOKUP($B35,Both_IDtemplate!$A$1:$D$217,4,FALSE)</f>
        <v>32AF4</v>
      </c>
      <c r="F35" s="41">
        <v>12.11</v>
      </c>
      <c r="G35" s="41">
        <v>0.151</v>
      </c>
      <c r="H35" s="42">
        <v>0.998</v>
      </c>
      <c r="I35" s="41">
        <v>5.859</v>
      </c>
      <c r="J35" s="41">
        <v>8.86</v>
      </c>
      <c r="K35" s="41">
        <v>13.56</v>
      </c>
      <c r="L35" s="41">
        <v>0</v>
      </c>
      <c r="M35" s="41">
        <v>0</v>
      </c>
      <c r="N35" s="46">
        <v>40773.411782407406</v>
      </c>
      <c r="O35" s="41">
        <v>5004</v>
      </c>
      <c r="P35" s="41">
        <v>370</v>
      </c>
      <c r="Q35" s="41">
        <v>350</v>
      </c>
      <c r="R35" s="41">
        <v>300</v>
      </c>
      <c r="S35" s="41">
        <v>600</v>
      </c>
      <c r="T35" s="41">
        <v>20.190000000000001</v>
      </c>
      <c r="U35" s="41">
        <v>11.9</v>
      </c>
      <c r="V35" s="41">
        <v>4786</v>
      </c>
      <c r="W35" s="41">
        <v>1000</v>
      </c>
      <c r="X35" s="41">
        <v>5.0999999999999997E-2</v>
      </c>
      <c r="Z35" s="51">
        <f>VLOOKUP($B35,volume!$A$2:$M$211,10, FALSE)</f>
        <v>5344.1545140434901</v>
      </c>
      <c r="AA35" s="10">
        <f t="shared" si="0"/>
        <v>6.4876098171509975</v>
      </c>
    </row>
    <row r="36" spans="1:28" s="41" customFormat="1">
      <c r="A36" s="46">
        <v>40773.404490740744</v>
      </c>
      <c r="B36" s="41">
        <v>5005</v>
      </c>
      <c r="C36" s="5" t="str">
        <f>VLOOKUP(B36,Both_IDtemplate!$A$1:$D$217,2,FALSE)</f>
        <v>32AF</v>
      </c>
      <c r="D36" s="5" t="str">
        <f>VLOOKUP($B36,Both_IDtemplate!$A$1:$D$217,3,FALSE)</f>
        <v>32AF</v>
      </c>
      <c r="E36" s="5" t="str">
        <f>VLOOKUP($B36,Both_IDtemplate!$A$1:$D$217,4,FALSE)</f>
        <v>32AF5</v>
      </c>
      <c r="F36" s="41">
        <v>11.48</v>
      </c>
      <c r="G36" s="41">
        <v>6.6000000000000003E-2</v>
      </c>
      <c r="H36" s="42">
        <v>0.995</v>
      </c>
      <c r="I36" s="41">
        <v>2.5720000000000001</v>
      </c>
      <c r="J36" s="41">
        <v>16.329999999999998</v>
      </c>
      <c r="K36" s="41">
        <v>21.71</v>
      </c>
      <c r="L36" s="41">
        <v>0</v>
      </c>
      <c r="M36" s="41">
        <v>0</v>
      </c>
      <c r="N36" s="46">
        <v>40773.404490740744</v>
      </c>
      <c r="O36" s="41">
        <v>5005</v>
      </c>
      <c r="P36" s="41">
        <v>390</v>
      </c>
      <c r="Q36" s="41">
        <v>370</v>
      </c>
      <c r="R36" s="41">
        <v>300</v>
      </c>
      <c r="S36" s="41">
        <v>600</v>
      </c>
      <c r="T36" s="41">
        <v>19.79</v>
      </c>
      <c r="U36" s="41">
        <v>11.98</v>
      </c>
      <c r="V36" s="41">
        <v>4786</v>
      </c>
      <c r="W36" s="41">
        <v>1001</v>
      </c>
      <c r="X36" s="41">
        <v>5.0999999999999997E-2</v>
      </c>
      <c r="Z36" s="51">
        <f>VLOOKUP($B36,volume!$A$2:$M$211,10, FALSE)</f>
        <v>6002.8742368702378</v>
      </c>
      <c r="AA36" s="10">
        <f t="shared" si="0"/>
        <v>3.1927060876971307</v>
      </c>
    </row>
    <row r="37" spans="1:28" s="41" customFormat="1">
      <c r="A37" s="46">
        <v>40773.394444444442</v>
      </c>
      <c r="B37" s="41">
        <v>5006</v>
      </c>
      <c r="C37" s="5" t="str">
        <f>VLOOKUP(B37,Both_IDtemplate!$A$1:$D$217,2,FALSE)</f>
        <v>32AF</v>
      </c>
      <c r="D37" s="5" t="str">
        <f>VLOOKUP($B37,Both_IDtemplate!$A$1:$D$217,3,FALSE)</f>
        <v>32AF</v>
      </c>
      <c r="E37" s="5" t="str">
        <f>VLOOKUP($B37,Both_IDtemplate!$A$1:$D$217,4,FALSE)</f>
        <v>32AF6</v>
      </c>
      <c r="F37" s="41">
        <v>11.52</v>
      </c>
      <c r="G37" s="41">
        <v>0.14099999999999999</v>
      </c>
      <c r="H37" s="42">
        <v>0.998</v>
      </c>
      <c r="I37" s="41">
        <v>5.508</v>
      </c>
      <c r="J37" s="41">
        <v>14.11</v>
      </c>
      <c r="K37" s="41">
        <v>19.29</v>
      </c>
      <c r="L37" s="41">
        <v>0</v>
      </c>
      <c r="M37" s="41">
        <v>0</v>
      </c>
      <c r="N37" s="46">
        <v>40773.394444444442</v>
      </c>
      <c r="O37" s="41">
        <v>5006</v>
      </c>
      <c r="P37" s="41">
        <v>425</v>
      </c>
      <c r="Q37" s="41">
        <v>405</v>
      </c>
      <c r="R37" s="41">
        <v>300</v>
      </c>
      <c r="S37" s="41">
        <v>600</v>
      </c>
      <c r="T37" s="41">
        <v>18.14</v>
      </c>
      <c r="U37" s="41">
        <v>12.01</v>
      </c>
      <c r="V37" s="41">
        <v>4786</v>
      </c>
      <c r="W37" s="41">
        <v>1002</v>
      </c>
      <c r="X37" s="41">
        <v>5.0999999999999997E-2</v>
      </c>
      <c r="Z37" s="51">
        <f>VLOOKUP($B37,volume!$A$2:$M$211,10, FALSE)</f>
        <v>5578.5067231260837</v>
      </c>
      <c r="AA37" s="10">
        <f t="shared" si="0"/>
        <v>6.3808838536689834</v>
      </c>
    </row>
    <row r="38" spans="1:28" s="41" customFormat="1">
      <c r="A38" s="46">
        <v>40773.436874999999</v>
      </c>
      <c r="B38" s="41">
        <v>3001</v>
      </c>
      <c r="C38" s="5" t="str">
        <f>VLOOKUP(B38,Both_IDtemplate!$A$1:$D$217,2,FALSE)</f>
        <v>30AF</v>
      </c>
      <c r="D38" s="5" t="str">
        <f>VLOOKUP($B38,Both_IDtemplate!$A$1:$D$217,3,FALSE)</f>
        <v>30AF</v>
      </c>
      <c r="E38" s="5" t="str">
        <f>VLOOKUP($B38,Both_IDtemplate!$A$1:$D$217,4,FALSE)</f>
        <v>30AF1</v>
      </c>
      <c r="F38" s="41">
        <v>11.35</v>
      </c>
      <c r="G38" s="41">
        <v>0.11799999999999999</v>
      </c>
      <c r="H38" s="42">
        <v>0.995</v>
      </c>
      <c r="I38" s="41">
        <v>4.5439999999999996</v>
      </c>
      <c r="J38" s="41">
        <v>14.36</v>
      </c>
      <c r="K38" s="41">
        <v>19.559999999999999</v>
      </c>
      <c r="L38" s="41">
        <v>0</v>
      </c>
      <c r="M38" s="41">
        <v>0</v>
      </c>
      <c r="N38" s="46">
        <v>40773.436874999999</v>
      </c>
      <c r="O38" s="41">
        <v>3001</v>
      </c>
      <c r="P38" s="41">
        <v>365</v>
      </c>
      <c r="Q38" s="41">
        <v>345</v>
      </c>
      <c r="R38" s="41">
        <v>300</v>
      </c>
      <c r="S38" s="41">
        <v>600</v>
      </c>
      <c r="T38" s="41">
        <v>21.13</v>
      </c>
      <c r="U38" s="41">
        <v>11.78</v>
      </c>
      <c r="V38" s="41">
        <v>4786</v>
      </c>
      <c r="W38" s="41">
        <v>1002</v>
      </c>
      <c r="X38" s="41">
        <v>5.0999999999999997E-2</v>
      </c>
      <c r="Z38" s="51">
        <f>VLOOKUP($B38,volume!$A$2:$M$211,10, FALSE)</f>
        <v>5116.1361484496165</v>
      </c>
      <c r="AA38" s="10">
        <f t="shared" si="0"/>
        <v>4.8476406805753003</v>
      </c>
    </row>
    <row r="39" spans="1:28" s="41" customFormat="1">
      <c r="A39" s="46">
        <v>40773.43141203704</v>
      </c>
      <c r="B39" s="41">
        <v>3002</v>
      </c>
      <c r="C39" s="5" t="str">
        <f>VLOOKUP(B39,Both_IDtemplate!$A$1:$D$217,2,FALSE)</f>
        <v>30AF</v>
      </c>
      <c r="D39" s="5" t="str">
        <f>VLOOKUP($B39,Both_IDtemplate!$A$1:$D$217,3,FALSE)</f>
        <v>30AF</v>
      </c>
      <c r="E39" s="5" t="str">
        <f>VLOOKUP($B39,Both_IDtemplate!$A$1:$D$217,4,FALSE)</f>
        <v>30AF2</v>
      </c>
      <c r="F39" s="41">
        <v>11.71</v>
      </c>
      <c r="G39" s="41">
        <v>8.3000000000000004E-2</v>
      </c>
      <c r="H39" s="42">
        <v>0.996</v>
      </c>
      <c r="I39" s="41">
        <v>3.2170000000000001</v>
      </c>
      <c r="J39" s="41">
        <v>18.55</v>
      </c>
      <c r="K39" s="41">
        <v>24.13</v>
      </c>
      <c r="L39" s="41">
        <v>0</v>
      </c>
      <c r="M39" s="41">
        <v>0</v>
      </c>
      <c r="N39" s="46">
        <v>40773.43141203704</v>
      </c>
      <c r="O39" s="41">
        <v>3002</v>
      </c>
      <c r="P39" s="41">
        <v>365</v>
      </c>
      <c r="Q39" s="41">
        <v>345</v>
      </c>
      <c r="R39" s="41">
        <v>300</v>
      </c>
      <c r="S39" s="41">
        <v>600</v>
      </c>
      <c r="T39" s="41">
        <v>21.05</v>
      </c>
      <c r="U39" s="41">
        <v>12</v>
      </c>
      <c r="V39" s="41">
        <v>4786</v>
      </c>
      <c r="W39" s="41">
        <v>1002</v>
      </c>
      <c r="X39" s="41">
        <v>5.0999999999999997E-2</v>
      </c>
      <c r="Z39" s="51">
        <f>VLOOKUP($B39,volume!$A$2:$M$211,10, FALSE)</f>
        <v>5116.1361484496165</v>
      </c>
      <c r="AA39" s="10">
        <f t="shared" si="0"/>
        <v>3.4107088305154472</v>
      </c>
    </row>
    <row r="40" spans="1:28" s="41" customFormat="1">
      <c r="A40" s="46">
        <v>40773.425902777781</v>
      </c>
      <c r="B40" s="41">
        <v>3003</v>
      </c>
      <c r="C40" s="5" t="str">
        <f>VLOOKUP(B40,Both_IDtemplate!$A$1:$D$217,2,FALSE)</f>
        <v>30AF</v>
      </c>
      <c r="D40" s="5" t="str">
        <f>VLOOKUP($B40,Both_IDtemplate!$A$1:$D$217,3,FALSE)</f>
        <v>30AF</v>
      </c>
      <c r="E40" s="5" t="str">
        <f>VLOOKUP($B40,Both_IDtemplate!$A$1:$D$217,4,FALSE)</f>
        <v>30AF3</v>
      </c>
      <c r="F40" s="41">
        <v>11.61</v>
      </c>
      <c r="G40" s="41">
        <v>0.121</v>
      </c>
      <c r="H40" s="42">
        <v>0.99199999999999999</v>
      </c>
      <c r="I40" s="41">
        <v>4.6920000000000002</v>
      </c>
      <c r="J40" s="41">
        <v>20.74</v>
      </c>
      <c r="K40" s="41">
        <v>26.52</v>
      </c>
      <c r="L40" s="41">
        <v>0</v>
      </c>
      <c r="M40" s="41">
        <v>0</v>
      </c>
      <c r="N40" s="46">
        <v>40773.425902777781</v>
      </c>
      <c r="O40" s="41">
        <v>3003</v>
      </c>
      <c r="P40" s="41">
        <v>385</v>
      </c>
      <c r="Q40" s="41">
        <v>365</v>
      </c>
      <c r="R40" s="41">
        <v>300</v>
      </c>
      <c r="S40" s="41">
        <v>600</v>
      </c>
      <c r="T40" s="41">
        <v>20.61</v>
      </c>
      <c r="U40" s="41">
        <v>12.04</v>
      </c>
      <c r="V40" s="41">
        <v>4786</v>
      </c>
      <c r="W40" s="41">
        <v>1003</v>
      </c>
      <c r="X40" s="41">
        <v>5.0999999999999997E-2</v>
      </c>
      <c r="Z40" s="51">
        <f>VLOOKUP($B40,volume!$A$2:$M$211,10, FALSE)</f>
        <v>5116.1361484496165</v>
      </c>
      <c r="AA40" s="10">
        <f t="shared" si="0"/>
        <v>4.9846592539143479</v>
      </c>
    </row>
    <row r="41" spans="1:28" s="41" customFormat="1">
      <c r="A41" s="46">
        <v>40773.429120370369</v>
      </c>
      <c r="B41" s="41">
        <v>3004</v>
      </c>
      <c r="C41" s="5" t="str">
        <f>VLOOKUP(B41,Both_IDtemplate!$A$1:$D$217,2,FALSE)</f>
        <v>30AF</v>
      </c>
      <c r="D41" s="5" t="str">
        <f>VLOOKUP($B41,Both_IDtemplate!$A$1:$D$217,3,FALSE)</f>
        <v>30AF</v>
      </c>
      <c r="E41" s="5" t="str">
        <f>VLOOKUP($B41,Both_IDtemplate!$A$1:$D$217,4,FALSE)</f>
        <v>30AF4</v>
      </c>
      <c r="F41" s="41">
        <v>13.13</v>
      </c>
      <c r="G41" s="41">
        <v>0.107</v>
      </c>
      <c r="H41" s="42">
        <v>0.996</v>
      </c>
      <c r="I41" s="41">
        <v>4.1340000000000003</v>
      </c>
      <c r="J41" s="41">
        <v>13.12</v>
      </c>
      <c r="K41" s="41">
        <v>18.21</v>
      </c>
      <c r="L41" s="41">
        <v>0</v>
      </c>
      <c r="M41" s="41">
        <v>0</v>
      </c>
      <c r="N41" s="46">
        <v>40773.429120370369</v>
      </c>
      <c r="O41" s="41">
        <v>3004</v>
      </c>
      <c r="P41" s="41">
        <v>365</v>
      </c>
      <c r="Q41" s="41">
        <v>345</v>
      </c>
      <c r="R41" s="41">
        <v>300</v>
      </c>
      <c r="S41" s="41">
        <v>600</v>
      </c>
      <c r="T41" s="41">
        <v>20.67</v>
      </c>
      <c r="U41" s="41">
        <v>11.8</v>
      </c>
      <c r="V41" s="41">
        <v>4786</v>
      </c>
      <c r="W41" s="41">
        <v>1002</v>
      </c>
      <c r="X41" s="41">
        <v>5.0999999999999997E-2</v>
      </c>
      <c r="Z41" s="51">
        <f>VLOOKUP($B41,volume!$A$2:$M$211,10, FALSE)</f>
        <v>5116.1361484496165</v>
      </c>
      <c r="AA41" s="10">
        <f t="shared" si="0"/>
        <v>4.4026273931192401</v>
      </c>
    </row>
    <row r="42" spans="1:28" s="41" customFormat="1">
      <c r="A42" s="46">
        <v>40773.421782407408</v>
      </c>
      <c r="B42" s="41">
        <v>3005</v>
      </c>
      <c r="C42" s="5" t="str">
        <f>VLOOKUP(B42,Both_IDtemplate!$A$1:$D$217,2,FALSE)</f>
        <v>30AF</v>
      </c>
      <c r="D42" s="5" t="str">
        <f>VLOOKUP($B42,Both_IDtemplate!$A$1:$D$217,3,FALSE)</f>
        <v>30AF</v>
      </c>
      <c r="E42" s="5" t="str">
        <f>VLOOKUP($B42,Both_IDtemplate!$A$1:$D$217,4,FALSE)</f>
        <v>30AF5</v>
      </c>
      <c r="F42" s="41">
        <v>14.05</v>
      </c>
      <c r="G42" s="41">
        <v>0.11700000000000001</v>
      </c>
      <c r="H42" s="42">
        <v>0.99</v>
      </c>
      <c r="I42" s="41">
        <v>4.548</v>
      </c>
      <c r="J42" s="41">
        <v>15.97</v>
      </c>
      <c r="K42" s="41">
        <v>21.32</v>
      </c>
      <c r="L42" s="41">
        <v>0</v>
      </c>
      <c r="M42" s="41">
        <v>0</v>
      </c>
      <c r="N42" s="46">
        <v>40773.421782407408</v>
      </c>
      <c r="O42" s="41">
        <v>3005</v>
      </c>
      <c r="P42" s="41">
        <v>385</v>
      </c>
      <c r="Q42" s="41">
        <v>365</v>
      </c>
      <c r="R42" s="41">
        <v>300</v>
      </c>
      <c r="S42" s="41">
        <v>600</v>
      </c>
      <c r="T42" s="41">
        <v>20.38</v>
      </c>
      <c r="U42" s="41">
        <v>11.92</v>
      </c>
      <c r="V42" s="41">
        <v>4786</v>
      </c>
      <c r="W42" s="41">
        <v>1000</v>
      </c>
      <c r="X42" s="41">
        <v>5.0999999999999997E-2</v>
      </c>
      <c r="Z42" s="51">
        <f>VLOOKUP($B42,volume!$A$2:$M$211,10, FALSE)</f>
        <v>5116.1361484496165</v>
      </c>
      <c r="AA42" s="10">
        <f t="shared" si="0"/>
        <v>4.809228066315284</v>
      </c>
    </row>
    <row r="43" spans="1:28" s="41" customFormat="1">
      <c r="A43" s="46">
        <v>40773.43409722222</v>
      </c>
      <c r="B43" s="41">
        <v>3006</v>
      </c>
      <c r="C43" s="5" t="str">
        <f>VLOOKUP(B43,Both_IDtemplate!$A$1:$D$217,2,FALSE)</f>
        <v>30AF</v>
      </c>
      <c r="D43" s="5" t="str">
        <f>VLOOKUP($B43,Both_IDtemplate!$A$1:$D$217,3,FALSE)</f>
        <v>30AF</v>
      </c>
      <c r="E43" s="5" t="str">
        <f>VLOOKUP($B43,Both_IDtemplate!$A$1:$D$217,4,FALSE)</f>
        <v>30AF6</v>
      </c>
      <c r="F43" s="41">
        <v>12.02</v>
      </c>
      <c r="G43" s="41">
        <v>0.13</v>
      </c>
      <c r="H43" s="42">
        <v>0.998</v>
      </c>
      <c r="I43" s="41">
        <v>5.0339999999999998</v>
      </c>
      <c r="J43" s="41">
        <v>15.1</v>
      </c>
      <c r="K43" s="41">
        <v>20.37</v>
      </c>
      <c r="L43" s="41">
        <v>0</v>
      </c>
      <c r="M43" s="41">
        <v>0</v>
      </c>
      <c r="N43" s="46">
        <v>40773.43409722222</v>
      </c>
      <c r="O43" s="41">
        <v>3006</v>
      </c>
      <c r="P43" s="41">
        <v>365</v>
      </c>
      <c r="Q43" s="41">
        <v>345</v>
      </c>
      <c r="R43" s="41">
        <v>300</v>
      </c>
      <c r="S43" s="41">
        <v>600</v>
      </c>
      <c r="T43" s="41">
        <v>20.92</v>
      </c>
      <c r="U43" s="41">
        <v>11.72</v>
      </c>
      <c r="V43" s="41">
        <v>4786</v>
      </c>
      <c r="W43" s="41">
        <v>1002</v>
      </c>
      <c r="X43" s="41">
        <v>5.0999999999999997E-2</v>
      </c>
      <c r="Z43" s="51">
        <f>VLOOKUP($B43,volume!$A$2:$M$211,10, FALSE)</f>
        <v>5116.1361484496165</v>
      </c>
      <c r="AA43" s="10">
        <f t="shared" si="0"/>
        <v>5.3444368564226448</v>
      </c>
    </row>
    <row r="44" spans="1:28" s="41" customFormat="1">
      <c r="A44" s="46">
        <v>40773.460949074077</v>
      </c>
      <c r="B44" s="41">
        <v>6001</v>
      </c>
      <c r="C44" s="5" t="str">
        <f>VLOOKUP(B44,Both_IDtemplate!$A$1:$D$217,2,FALSE)</f>
        <v>32P</v>
      </c>
      <c r="D44" s="5" t="str">
        <f>VLOOKUP($B44,Both_IDtemplate!$A$1:$D$217,3,FALSE)</f>
        <v>32P</v>
      </c>
      <c r="E44" s="5" t="str">
        <f>VLOOKUP($B44,Both_IDtemplate!$A$1:$D$217,4,FALSE)</f>
        <v>32P1</v>
      </c>
      <c r="F44" s="41">
        <v>11.72</v>
      </c>
      <c r="G44" s="41">
        <v>0.13800000000000001</v>
      </c>
      <c r="H44" s="42">
        <v>0.98799999999999999</v>
      </c>
      <c r="I44" s="41">
        <v>5.2670000000000003</v>
      </c>
      <c r="J44" s="41">
        <v>46.64</v>
      </c>
      <c r="K44" s="41">
        <v>54.77</v>
      </c>
      <c r="L44" s="41">
        <v>0</v>
      </c>
      <c r="M44" s="41">
        <v>0</v>
      </c>
      <c r="N44" s="46">
        <v>40773.460949074077</v>
      </c>
      <c r="O44" s="41">
        <v>6001</v>
      </c>
      <c r="P44" s="41">
        <v>370</v>
      </c>
      <c r="Q44" s="41">
        <v>350</v>
      </c>
      <c r="R44" s="41">
        <v>300</v>
      </c>
      <c r="S44" s="41">
        <v>600</v>
      </c>
      <c r="T44" s="41">
        <v>22.4</v>
      </c>
      <c r="U44" s="41">
        <v>11.71</v>
      </c>
      <c r="V44" s="41">
        <v>4786</v>
      </c>
      <c r="W44" s="41">
        <v>992</v>
      </c>
      <c r="X44" s="41">
        <v>5.0999999999999997E-2</v>
      </c>
      <c r="Z44" s="51">
        <f>VLOOKUP($B44,volume!$A$2:$M$211,10, FALSE)</f>
        <v>5179.4745833368042</v>
      </c>
      <c r="AA44" s="10">
        <f t="shared" si="0"/>
        <v>5.6577518597139393</v>
      </c>
    </row>
    <row r="45" spans="1:28" s="41" customFormat="1">
      <c r="A45" s="46">
        <v>40773.482754629629</v>
      </c>
      <c r="B45" s="41">
        <v>6002</v>
      </c>
      <c r="C45" s="5" t="str">
        <f>VLOOKUP(B45,Both_IDtemplate!$A$1:$D$217,2,FALSE)</f>
        <v>32P</v>
      </c>
      <c r="D45" s="5" t="str">
        <f>VLOOKUP($B45,Both_IDtemplate!$A$1:$D$217,3,FALSE)</f>
        <v>32P</v>
      </c>
      <c r="E45" s="5" t="str">
        <f>VLOOKUP($B45,Both_IDtemplate!$A$1:$D$217,4,FALSE)</f>
        <v>32P2</v>
      </c>
      <c r="F45" s="41">
        <v>12.66</v>
      </c>
      <c r="G45" s="41">
        <v>0.189</v>
      </c>
      <c r="H45" s="42">
        <v>0.997</v>
      </c>
      <c r="I45" s="41">
        <v>7.2060000000000004</v>
      </c>
      <c r="J45" s="41">
        <v>17.14</v>
      </c>
      <c r="K45" s="41">
        <v>22.6</v>
      </c>
      <c r="L45" s="41">
        <v>0</v>
      </c>
      <c r="M45" s="41">
        <v>0</v>
      </c>
      <c r="N45" s="46">
        <v>40773.482754629629</v>
      </c>
      <c r="O45" s="41">
        <v>6002</v>
      </c>
      <c r="P45" s="41">
        <v>440</v>
      </c>
      <c r="Q45" s="41">
        <v>420</v>
      </c>
      <c r="R45" s="41">
        <v>300</v>
      </c>
      <c r="S45" s="41">
        <v>600</v>
      </c>
      <c r="T45" s="41">
        <v>23.36</v>
      </c>
      <c r="U45" s="41">
        <v>11.51</v>
      </c>
      <c r="V45" s="41">
        <v>4786</v>
      </c>
      <c r="W45" s="41">
        <v>994</v>
      </c>
      <c r="X45" s="41">
        <v>5.0999999999999997E-2</v>
      </c>
      <c r="Z45" s="51">
        <f>VLOOKUP($B45,volume!$A$2:$M$211,10, FALSE)</f>
        <v>5686.1820624343018</v>
      </c>
      <c r="AA45" s="10">
        <f t="shared" si="0"/>
        <v>8.4962500537363361</v>
      </c>
    </row>
    <row r="46" spans="1:28" s="41" customFormat="1">
      <c r="A46" s="46">
        <v>40773.479560185187</v>
      </c>
      <c r="B46" s="41">
        <v>6003</v>
      </c>
      <c r="C46" s="5" t="str">
        <f>VLOOKUP(B46,Both_IDtemplate!$A$1:$D$217,2,FALSE)</f>
        <v>32P</v>
      </c>
      <c r="D46" s="5" t="str">
        <f>VLOOKUP($B46,Both_IDtemplate!$A$1:$D$217,3,FALSE)</f>
        <v>32P</v>
      </c>
      <c r="E46" s="5" t="str">
        <f>VLOOKUP($B46,Both_IDtemplate!$A$1:$D$217,4,FALSE)</f>
        <v>32P3</v>
      </c>
      <c r="F46" s="41">
        <v>12.54</v>
      </c>
      <c r="G46" s="41">
        <v>0.11899999999999999</v>
      </c>
      <c r="H46" s="42">
        <v>0.99399999999999999</v>
      </c>
      <c r="I46" s="41">
        <v>4.5460000000000003</v>
      </c>
      <c r="J46" s="41">
        <v>7.9039999999999999</v>
      </c>
      <c r="K46" s="41">
        <v>12.52</v>
      </c>
      <c r="L46" s="41">
        <v>0</v>
      </c>
      <c r="M46" s="41">
        <v>0</v>
      </c>
      <c r="N46" s="46">
        <v>40773.479560185187</v>
      </c>
      <c r="O46" s="41">
        <v>6003</v>
      </c>
      <c r="P46" s="41">
        <v>440</v>
      </c>
      <c r="Q46" s="41">
        <v>420</v>
      </c>
      <c r="R46" s="41">
        <v>300</v>
      </c>
      <c r="S46" s="41">
        <v>600</v>
      </c>
      <c r="T46" s="41">
        <v>23.66</v>
      </c>
      <c r="U46" s="41">
        <v>11.8</v>
      </c>
      <c r="V46" s="41">
        <v>4786</v>
      </c>
      <c r="W46" s="41">
        <v>993</v>
      </c>
      <c r="X46" s="41">
        <v>5.0999999999999997E-2</v>
      </c>
      <c r="Z46" s="51">
        <f>VLOOKUP($B46,volume!$A$2:$M$211,10, FALSE)</f>
        <v>5876.1973670958632</v>
      </c>
      <c r="AA46" s="10">
        <f t="shared" si="0"/>
        <v>5.517108361001176</v>
      </c>
    </row>
    <row r="47" spans="1:28" s="41" customFormat="1">
      <c r="A47" s="46">
        <v>40773.469837962963</v>
      </c>
      <c r="B47" s="41">
        <v>6004</v>
      </c>
      <c r="C47" s="5" t="str">
        <f>VLOOKUP(B47,Both_IDtemplate!$A$1:$D$217,2,FALSE)</f>
        <v>32P</v>
      </c>
      <c r="D47" s="5" t="str">
        <f>VLOOKUP($B47,Both_IDtemplate!$A$1:$D$217,3,FALSE)</f>
        <v>32P</v>
      </c>
      <c r="E47" s="5" t="str">
        <f>VLOOKUP($B47,Both_IDtemplate!$A$1:$D$217,4,FALSE)</f>
        <v>32P4</v>
      </c>
      <c r="F47" s="41">
        <v>12.2</v>
      </c>
      <c r="G47" s="41">
        <v>0.113</v>
      </c>
      <c r="H47" s="42">
        <v>0.997</v>
      </c>
      <c r="I47" s="41">
        <v>4.2729999999999997</v>
      </c>
      <c r="J47" s="41">
        <v>10.36</v>
      </c>
      <c r="K47" s="41">
        <v>15.2</v>
      </c>
      <c r="L47" s="41">
        <v>0</v>
      </c>
      <c r="M47" s="41">
        <v>0</v>
      </c>
      <c r="N47" s="46">
        <v>40773.469837962963</v>
      </c>
      <c r="O47" s="41">
        <v>6004</v>
      </c>
      <c r="P47" s="41">
        <v>370</v>
      </c>
      <c r="Q47" s="41">
        <v>350</v>
      </c>
      <c r="R47" s="41">
        <v>300</v>
      </c>
      <c r="S47" s="41">
        <v>600</v>
      </c>
      <c r="T47" s="41">
        <v>23.7</v>
      </c>
      <c r="U47" s="41">
        <v>11.66</v>
      </c>
      <c r="V47" s="41">
        <v>4786</v>
      </c>
      <c r="W47" s="41">
        <v>992</v>
      </c>
      <c r="X47" s="41">
        <v>5.0999999999999997E-2</v>
      </c>
      <c r="Z47" s="51">
        <f>VLOOKUP($B47,volume!$A$2:$M$211,10, FALSE)</f>
        <v>5508.8344447501777</v>
      </c>
      <c r="AA47" s="10">
        <f t="shared" si="0"/>
        <v>4.9058042192893421</v>
      </c>
      <c r="AB47" s="41">
        <f>AVERAGE(AA2:AA68)</f>
        <v>4.9693224182113358</v>
      </c>
    </row>
    <row r="48" spans="1:28" s="41" customFormat="1">
      <c r="A48" s="46">
        <v>40773.475740740738</v>
      </c>
      <c r="B48" s="41">
        <v>6004</v>
      </c>
      <c r="C48" s="5" t="str">
        <f>VLOOKUP(B48,Both_IDtemplate!$A$1:$D$217,2,FALSE)</f>
        <v>32P</v>
      </c>
      <c r="D48" s="5" t="str">
        <f>VLOOKUP($B48,Both_IDtemplate!$A$1:$D$217,3,FALSE)</f>
        <v>32P</v>
      </c>
      <c r="E48" s="5" t="str">
        <f>VLOOKUP($B48,Both_IDtemplate!$A$1:$D$217,4,FALSE)</f>
        <v>32P4</v>
      </c>
      <c r="F48" s="41">
        <v>12.28</v>
      </c>
      <c r="G48" s="41">
        <v>0.122</v>
      </c>
      <c r="H48" s="42">
        <v>0.998</v>
      </c>
      <c r="I48" s="41">
        <v>4.6459999999999999</v>
      </c>
      <c r="J48" s="41">
        <v>10.6</v>
      </c>
      <c r="K48" s="41">
        <v>15.46</v>
      </c>
      <c r="L48" s="41">
        <v>0</v>
      </c>
      <c r="M48" s="41">
        <v>0</v>
      </c>
      <c r="N48" s="46">
        <v>40773.475740740738</v>
      </c>
      <c r="O48" s="41">
        <v>6004</v>
      </c>
      <c r="P48" s="41">
        <v>370</v>
      </c>
      <c r="Q48" s="41">
        <v>350</v>
      </c>
      <c r="R48" s="41">
        <v>300</v>
      </c>
      <c r="S48" s="41">
        <v>600</v>
      </c>
      <c r="T48" s="41">
        <v>23.7</v>
      </c>
      <c r="U48" s="41">
        <v>11.57</v>
      </c>
      <c r="V48" s="41">
        <v>4786</v>
      </c>
      <c r="W48" s="41">
        <v>994</v>
      </c>
      <c r="X48" s="41">
        <v>5.0999999999999997E-2</v>
      </c>
      <c r="Z48" s="51">
        <f>VLOOKUP($B48,volume!$A$2:$M$211,10, FALSE)</f>
        <v>5508.8344447501777</v>
      </c>
      <c r="AA48" s="10">
        <f t="shared" si="0"/>
        <v>5.3072104808804941</v>
      </c>
    </row>
    <row r="49" spans="1:27" s="41" customFormat="1">
      <c r="A49" s="46">
        <v>40773.466435185182</v>
      </c>
      <c r="B49" s="41">
        <v>6005</v>
      </c>
      <c r="C49" s="5" t="str">
        <f>VLOOKUP(B49,Both_IDtemplate!$A$1:$D$217,2,FALSE)</f>
        <v>32P</v>
      </c>
      <c r="D49" s="5" t="str">
        <f>VLOOKUP($B49,Both_IDtemplate!$A$1:$D$217,3,FALSE)</f>
        <v>32P</v>
      </c>
      <c r="E49" s="5" t="str">
        <f>VLOOKUP($B49,Both_IDtemplate!$A$1:$D$217,4,FALSE)</f>
        <v>32P5</v>
      </c>
      <c r="F49" s="41">
        <v>11.47</v>
      </c>
      <c r="G49" s="41">
        <v>8.2000000000000003E-2</v>
      </c>
      <c r="H49" s="42">
        <v>0.99299999999999999</v>
      </c>
      <c r="I49" s="41">
        <v>3.1469999999999998</v>
      </c>
      <c r="J49" s="41">
        <v>16.23</v>
      </c>
      <c r="K49" s="41">
        <v>21.6</v>
      </c>
      <c r="L49" s="41">
        <v>0</v>
      </c>
      <c r="M49" s="41">
        <v>0</v>
      </c>
      <c r="N49" s="46">
        <v>40773.466435185182</v>
      </c>
      <c r="O49" s="41">
        <v>6005</v>
      </c>
      <c r="P49" s="41">
        <v>425</v>
      </c>
      <c r="Q49" s="41">
        <v>405</v>
      </c>
      <c r="R49" s="41">
        <v>300</v>
      </c>
      <c r="S49" s="41">
        <v>600</v>
      </c>
      <c r="T49" s="41">
        <v>22.3</v>
      </c>
      <c r="U49" s="41">
        <v>11.76</v>
      </c>
      <c r="V49" s="41">
        <v>4786</v>
      </c>
      <c r="W49" s="41">
        <v>993</v>
      </c>
      <c r="X49" s="41">
        <v>5.0999999999999997E-2</v>
      </c>
      <c r="Z49" s="51">
        <f>VLOOKUP($B49,volume!$A$2:$M$211,10, FALSE)</f>
        <v>5622.8436275471149</v>
      </c>
      <c r="AA49" s="10">
        <f t="shared" si="0"/>
        <v>3.6545472559395606</v>
      </c>
    </row>
    <row r="50" spans="1:27" s="41" customFormat="1">
      <c r="A50" s="46">
        <v>40773.455046296294</v>
      </c>
      <c r="B50" s="41">
        <v>6006</v>
      </c>
      <c r="C50" s="5" t="str">
        <f>VLOOKUP(B50,Both_IDtemplate!$A$1:$D$217,2,FALSE)</f>
        <v>32P</v>
      </c>
      <c r="D50" s="5" t="str">
        <f>VLOOKUP($B50,Both_IDtemplate!$A$1:$D$217,3,FALSE)</f>
        <v>32P</v>
      </c>
      <c r="E50" s="5" t="str">
        <f>VLOOKUP($B50,Both_IDtemplate!$A$1:$D$217,4,FALSE)</f>
        <v>32P6</v>
      </c>
      <c r="F50" s="41">
        <v>11.46</v>
      </c>
      <c r="G50" s="41">
        <v>8.1000000000000003E-2</v>
      </c>
      <c r="H50" s="42">
        <v>0.996</v>
      </c>
      <c r="I50" s="41">
        <v>3.0960000000000001</v>
      </c>
      <c r="J50" s="41">
        <v>26.59</v>
      </c>
      <c r="K50" s="41">
        <v>32.909999999999997</v>
      </c>
      <c r="L50" s="41">
        <v>0</v>
      </c>
      <c r="M50" s="41">
        <v>0</v>
      </c>
      <c r="N50" s="46">
        <v>40773.455046296294</v>
      </c>
      <c r="O50" s="41">
        <v>6006</v>
      </c>
      <c r="P50" s="41">
        <v>490</v>
      </c>
      <c r="Q50" s="41">
        <v>470</v>
      </c>
      <c r="R50" s="41">
        <v>300</v>
      </c>
      <c r="S50" s="41">
        <v>600</v>
      </c>
      <c r="T50" s="41">
        <v>21.04</v>
      </c>
      <c r="U50" s="41">
        <v>11.97</v>
      </c>
      <c r="V50" s="41">
        <v>4786</v>
      </c>
      <c r="W50" s="41">
        <v>993</v>
      </c>
      <c r="X50" s="41">
        <v>5.0999999999999997E-2</v>
      </c>
      <c r="Z50" s="51">
        <f>VLOOKUP($B50,volume!$A$2:$M$211,10, FALSE)</f>
        <v>5141.4715224044921</v>
      </c>
      <c r="AA50" s="10">
        <f t="shared" si="0"/>
        <v>3.3150738695353268</v>
      </c>
    </row>
    <row r="51" spans="1:27" s="41" customFormat="1">
      <c r="A51" s="46">
        <v>40773.506319444445</v>
      </c>
      <c r="B51" s="41">
        <v>1401</v>
      </c>
      <c r="C51" s="5" t="str">
        <f>VLOOKUP(B51,Both_IDtemplate!$A$1:$D$217,2,FALSE)</f>
        <v>34K</v>
      </c>
      <c r="D51" s="5" t="str">
        <f>VLOOKUP($B51,Both_IDtemplate!$A$1:$D$217,3,FALSE)</f>
        <v>34K</v>
      </c>
      <c r="E51" s="5" t="str">
        <f>VLOOKUP($B51,Both_IDtemplate!$A$1:$D$217,4,FALSE)</f>
        <v>34K1</v>
      </c>
      <c r="F51" s="41">
        <v>12.56</v>
      </c>
      <c r="G51" s="41">
        <v>0.127</v>
      </c>
      <c r="H51" s="42">
        <v>0.996</v>
      </c>
      <c r="I51" s="41">
        <v>4.8250000000000002</v>
      </c>
      <c r="J51" s="41">
        <v>7.3929999999999998</v>
      </c>
      <c r="K51" s="41">
        <v>11.96</v>
      </c>
      <c r="L51" s="41">
        <v>0</v>
      </c>
      <c r="M51" s="41">
        <v>0</v>
      </c>
      <c r="N51" s="46">
        <v>40773.506319444445</v>
      </c>
      <c r="O51" s="41">
        <v>1401</v>
      </c>
      <c r="P51" s="41">
        <v>390</v>
      </c>
      <c r="Q51" s="41">
        <v>370</v>
      </c>
      <c r="R51" s="41">
        <v>300</v>
      </c>
      <c r="S51" s="41">
        <v>600</v>
      </c>
      <c r="T51" s="41">
        <v>24.55</v>
      </c>
      <c r="U51" s="41">
        <v>11.21</v>
      </c>
      <c r="V51" s="41">
        <v>4786</v>
      </c>
      <c r="W51" s="41">
        <v>997</v>
      </c>
      <c r="X51" s="41">
        <v>5.0999999999999997E-2</v>
      </c>
      <c r="Z51" s="51">
        <f>VLOOKUP($B51,volume!$A$2:$M$211,10, FALSE)</f>
        <v>4926.120843788055</v>
      </c>
      <c r="AA51" s="10">
        <f t="shared" si="0"/>
        <v>4.9410802592388645</v>
      </c>
    </row>
    <row r="52" spans="1:27" s="41" customFormat="1">
      <c r="A52" s="46">
        <v>40773.523125</v>
      </c>
      <c r="B52" s="41">
        <v>1402</v>
      </c>
      <c r="C52" s="5" t="str">
        <f>VLOOKUP(B52,Both_IDtemplate!$A$1:$D$217,2,FALSE)</f>
        <v>34K</v>
      </c>
      <c r="D52" s="5" t="str">
        <f>VLOOKUP($B52,Both_IDtemplate!$A$1:$D$217,3,FALSE)</f>
        <v>34K</v>
      </c>
      <c r="E52" s="5" t="str">
        <f>VLOOKUP($B52,Both_IDtemplate!$A$1:$D$217,4,FALSE)</f>
        <v>34K2</v>
      </c>
      <c r="F52" s="41">
        <v>13.59</v>
      </c>
      <c r="G52" s="41">
        <v>0.104</v>
      </c>
      <c r="H52" s="42">
        <v>0.996</v>
      </c>
      <c r="I52" s="41">
        <v>3.9590000000000001</v>
      </c>
      <c r="J52" s="41">
        <v>24.14</v>
      </c>
      <c r="K52" s="41">
        <v>30.23</v>
      </c>
      <c r="L52" s="41">
        <v>0</v>
      </c>
      <c r="M52" s="41">
        <v>0</v>
      </c>
      <c r="N52" s="46">
        <v>40773.523125</v>
      </c>
      <c r="O52" s="41">
        <v>1402</v>
      </c>
      <c r="P52" s="41">
        <v>400</v>
      </c>
      <c r="Q52" s="41">
        <v>375</v>
      </c>
      <c r="R52" s="41">
        <v>300</v>
      </c>
      <c r="S52" s="41">
        <v>600</v>
      </c>
      <c r="T52" s="41">
        <v>24.2</v>
      </c>
      <c r="U52" s="41">
        <v>12.34</v>
      </c>
      <c r="V52" s="41">
        <v>4786</v>
      </c>
      <c r="W52" s="41">
        <v>992</v>
      </c>
      <c r="X52" s="41">
        <v>5.0999999999999997E-2</v>
      </c>
      <c r="Z52" s="51">
        <f>VLOOKUP($B52,volume!$A$2:$M$211,10, FALSE)</f>
        <v>4926.120843788055</v>
      </c>
      <c r="AA52" s="10">
        <f t="shared" si="0"/>
        <v>4.0306880705993136</v>
      </c>
    </row>
    <row r="53" spans="1:27" s="41" customFormat="1">
      <c r="A53" s="46">
        <v>40773.502847222226</v>
      </c>
      <c r="B53" s="41">
        <v>1403</v>
      </c>
      <c r="C53" s="5" t="str">
        <f>VLOOKUP(B53,Both_IDtemplate!$A$1:$D$217,2,FALSE)</f>
        <v>34K</v>
      </c>
      <c r="D53" s="5" t="str">
        <f>VLOOKUP($B53,Both_IDtemplate!$A$1:$D$217,3,FALSE)</f>
        <v>34K</v>
      </c>
      <c r="E53" s="5" t="str">
        <f>VLOOKUP($B53,Both_IDtemplate!$A$1:$D$217,4,FALSE)</f>
        <v>34K3</v>
      </c>
      <c r="F53" s="41">
        <v>12.68</v>
      </c>
      <c r="G53" s="41">
        <v>0.11</v>
      </c>
      <c r="H53" s="42">
        <v>0.99399999999999999</v>
      </c>
      <c r="I53" s="41">
        <v>4.1879999999999997</v>
      </c>
      <c r="J53" s="41">
        <v>13.06</v>
      </c>
      <c r="K53" s="41">
        <v>18.149999999999999</v>
      </c>
      <c r="L53" s="41">
        <v>0</v>
      </c>
      <c r="M53" s="41">
        <v>0</v>
      </c>
      <c r="N53" s="46">
        <v>40773.502847222226</v>
      </c>
      <c r="O53" s="41">
        <v>1403</v>
      </c>
      <c r="P53" s="41">
        <v>440</v>
      </c>
      <c r="Q53" s="41">
        <v>420</v>
      </c>
      <c r="R53" s="41">
        <v>300</v>
      </c>
      <c r="S53" s="41">
        <v>600</v>
      </c>
      <c r="T53" s="41">
        <v>23.71</v>
      </c>
      <c r="U53" s="41">
        <v>11.46</v>
      </c>
      <c r="V53" s="41">
        <v>4786</v>
      </c>
      <c r="W53" s="41">
        <v>996</v>
      </c>
      <c r="X53" s="41">
        <v>5.0999999999999997E-2</v>
      </c>
      <c r="Z53" s="51">
        <f>VLOOKUP($B53,volume!$A$2:$M$211,10, FALSE)</f>
        <v>4926.120843788055</v>
      </c>
      <c r="AA53" s="10">
        <f t="shared" si="0"/>
        <v>4.2874870732129926</v>
      </c>
    </row>
    <row r="54" spans="1:27" s="41" customFormat="1">
      <c r="A54" s="46">
        <v>40773.528287037036</v>
      </c>
      <c r="B54" s="41">
        <v>1404</v>
      </c>
      <c r="C54" s="5" t="str">
        <f>VLOOKUP(B54,Both_IDtemplate!$A$1:$D$217,2,FALSE)</f>
        <v>34K</v>
      </c>
      <c r="D54" s="5" t="str">
        <f>VLOOKUP($B54,Both_IDtemplate!$A$1:$D$217,3,FALSE)</f>
        <v>34K</v>
      </c>
      <c r="E54" s="5" t="str">
        <f>VLOOKUP($B54,Both_IDtemplate!$A$1:$D$217,4,FALSE)</f>
        <v>34K4</v>
      </c>
      <c r="G54" s="41">
        <v>0.106</v>
      </c>
      <c r="H54" s="42">
        <v>0.995</v>
      </c>
      <c r="I54" s="41">
        <v>4.0030000000000001</v>
      </c>
      <c r="J54" s="41">
        <v>28.09</v>
      </c>
      <c r="K54" s="41">
        <v>34.54</v>
      </c>
      <c r="L54" s="41">
        <v>0</v>
      </c>
      <c r="M54" s="41">
        <v>0</v>
      </c>
      <c r="N54" s="46">
        <v>40773.528287037036</v>
      </c>
      <c r="O54" s="41">
        <v>1404</v>
      </c>
      <c r="P54" s="41">
        <v>415</v>
      </c>
      <c r="Q54" s="41">
        <v>390</v>
      </c>
      <c r="R54" s="41">
        <v>300</v>
      </c>
      <c r="S54" s="41">
        <v>600</v>
      </c>
      <c r="T54" s="41">
        <v>24.82</v>
      </c>
      <c r="U54" s="41">
        <v>12.03</v>
      </c>
      <c r="V54" s="41">
        <v>4786</v>
      </c>
      <c r="W54" s="41">
        <v>991</v>
      </c>
      <c r="X54" s="41">
        <v>5.0999999999999997E-2</v>
      </c>
      <c r="Z54" s="51">
        <f>VLOOKUP($B54,volume!$A$2:$M$211,10, FALSE)</f>
        <v>4926.120843788055</v>
      </c>
      <c r="AA54" s="10">
        <f t="shared" si="0"/>
        <v>4.0955161618165308</v>
      </c>
    </row>
    <row r="55" spans="1:27" s="41" customFormat="1">
      <c r="A55" s="46">
        <v>40773.530787037038</v>
      </c>
      <c r="B55" s="41">
        <v>1405</v>
      </c>
      <c r="C55" s="5" t="str">
        <f>VLOOKUP(B55,Both_IDtemplate!$A$1:$D$217,2,FALSE)</f>
        <v>34K</v>
      </c>
      <c r="D55" s="5" t="str">
        <f>VLOOKUP($B55,Both_IDtemplate!$A$1:$D$217,3,FALSE)</f>
        <v>34K</v>
      </c>
      <c r="E55" s="5" t="str">
        <f>VLOOKUP($B55,Both_IDtemplate!$A$1:$D$217,4,FALSE)</f>
        <v>34K5</v>
      </c>
      <c r="G55" s="41">
        <v>8.6999999999999994E-2</v>
      </c>
      <c r="H55" s="42">
        <v>0.99</v>
      </c>
      <c r="I55" s="41">
        <v>3.27</v>
      </c>
      <c r="J55" s="41">
        <v>29.24</v>
      </c>
      <c r="K55" s="41">
        <v>35.799999999999997</v>
      </c>
      <c r="L55" s="41">
        <v>0</v>
      </c>
      <c r="M55" s="41">
        <v>0</v>
      </c>
      <c r="N55" s="46">
        <v>40773.530787037038</v>
      </c>
      <c r="O55" s="41">
        <v>1405</v>
      </c>
      <c r="P55" s="41">
        <v>415</v>
      </c>
      <c r="Q55" s="41">
        <v>390</v>
      </c>
      <c r="R55" s="41">
        <v>300</v>
      </c>
      <c r="S55" s="41">
        <v>600</v>
      </c>
      <c r="T55" s="41">
        <v>24.63</v>
      </c>
      <c r="U55" s="41">
        <v>12.23</v>
      </c>
      <c r="V55" s="41">
        <v>4786</v>
      </c>
      <c r="W55" s="41">
        <v>990</v>
      </c>
      <c r="X55" s="41">
        <v>5.0999999999999997E-2</v>
      </c>
      <c r="Z55" s="51">
        <f>VLOOKUP($B55,volume!$A$2:$M$211,10, FALSE)</f>
        <v>4926.120843788055</v>
      </c>
      <c r="AA55" s="10">
        <f t="shared" si="0"/>
        <v>3.3601659491274241</v>
      </c>
    </row>
    <row r="56" spans="1:27" s="41" customFormat="1">
      <c r="A56" s="46">
        <v>40773.518078703702</v>
      </c>
      <c r="B56" s="41">
        <v>1406</v>
      </c>
      <c r="C56" s="5" t="str">
        <f>VLOOKUP(B56,Both_IDtemplate!$A$1:$D$217,2,FALSE)</f>
        <v>34K</v>
      </c>
      <c r="D56" s="5" t="str">
        <f>VLOOKUP($B56,Both_IDtemplate!$A$1:$D$217,3,FALSE)</f>
        <v>34K</v>
      </c>
      <c r="E56" s="5" t="str">
        <f>VLOOKUP($B56,Both_IDtemplate!$A$1:$D$217,4,FALSE)</f>
        <v>34K6</v>
      </c>
      <c r="F56" s="41">
        <v>13.01</v>
      </c>
      <c r="G56" s="41">
        <v>9.1999999999999998E-2</v>
      </c>
      <c r="H56" s="42">
        <v>0.995</v>
      </c>
      <c r="I56" s="41">
        <v>3.4820000000000002</v>
      </c>
      <c r="J56" s="41">
        <v>29.99</v>
      </c>
      <c r="K56" s="41">
        <v>36.61</v>
      </c>
      <c r="L56" s="41">
        <v>0</v>
      </c>
      <c r="M56" s="41">
        <v>0</v>
      </c>
      <c r="N56" s="46">
        <v>40773.518078703702</v>
      </c>
      <c r="O56" s="41">
        <v>1406</v>
      </c>
      <c r="P56" s="41">
        <v>420</v>
      </c>
      <c r="Q56" s="41">
        <v>390</v>
      </c>
      <c r="R56" s="41">
        <v>300</v>
      </c>
      <c r="S56" s="41">
        <v>600</v>
      </c>
      <c r="T56" s="41">
        <v>24.77</v>
      </c>
      <c r="U56" s="41">
        <v>12.37</v>
      </c>
      <c r="V56" s="41">
        <v>4786</v>
      </c>
      <c r="W56" s="41">
        <v>992</v>
      </c>
      <c r="X56" s="41">
        <v>5.0999999999999997E-2</v>
      </c>
      <c r="Z56" s="51">
        <f>VLOOKUP($B56,volume!$A$2:$M$211,10, FALSE)</f>
        <v>4926.120843788055</v>
      </c>
      <c r="AA56" s="10">
        <f t="shared" si="0"/>
        <v>3.5587832859368316</v>
      </c>
    </row>
    <row r="57" spans="1:27" s="41" customFormat="1">
      <c r="A57" s="46">
        <v>40773.591597222221</v>
      </c>
      <c r="B57" s="41">
        <v>2211</v>
      </c>
      <c r="C57" s="5" t="str">
        <f>VLOOKUP(B57,Both_IDtemplate!$A$1:$D$217,2,FALSE)</f>
        <v>B2</v>
      </c>
      <c r="D57" s="5" t="str">
        <f>VLOOKUP($B57,Both_IDtemplate!$A$1:$D$217,3,FALSE)</f>
        <v>B2A</v>
      </c>
      <c r="E57" s="5" t="str">
        <f>VLOOKUP($B57,Both_IDtemplate!$A$1:$D$217,4,FALSE)</f>
        <v>B2A1</v>
      </c>
      <c r="G57" s="41">
        <v>8.4000000000000005E-2</v>
      </c>
      <c r="H57" s="42">
        <v>0.995</v>
      </c>
      <c r="I57" s="41">
        <v>3.1579999999999999</v>
      </c>
      <c r="J57" s="41">
        <v>19.41</v>
      </c>
      <c r="K57" s="41">
        <v>25.07</v>
      </c>
      <c r="L57" s="41">
        <v>0</v>
      </c>
      <c r="M57" s="41">
        <v>0</v>
      </c>
      <c r="N57" s="46">
        <v>40773.591597222221</v>
      </c>
      <c r="O57" s="41">
        <v>2211</v>
      </c>
      <c r="P57" s="41">
        <v>380</v>
      </c>
      <c r="Q57" s="41">
        <v>365</v>
      </c>
      <c r="R57" s="41">
        <v>300</v>
      </c>
      <c r="S57" s="41">
        <v>600</v>
      </c>
      <c r="T57" s="41">
        <v>26.93</v>
      </c>
      <c r="U57" s="41">
        <v>12.19</v>
      </c>
      <c r="V57" s="41">
        <v>4786</v>
      </c>
      <c r="W57" s="41">
        <v>994</v>
      </c>
      <c r="X57" s="41">
        <v>5.0999999999999997E-2</v>
      </c>
      <c r="Z57" s="51">
        <f>VLOOKUP($B57,volume!$A$2:$M$211,10, FALSE)</f>
        <v>5648.1790015019888</v>
      </c>
      <c r="AA57" s="10">
        <f t="shared" si="0"/>
        <v>3.7062280365537896</v>
      </c>
    </row>
    <row r="58" spans="1:27" s="41" customFormat="1">
      <c r="A58" s="46">
        <v>40773.587754629632</v>
      </c>
      <c r="B58" s="41">
        <v>2212</v>
      </c>
      <c r="C58" s="5" t="str">
        <f>VLOOKUP(B58,Both_IDtemplate!$A$1:$D$217,2,FALSE)</f>
        <v>B2</v>
      </c>
      <c r="D58" s="5" t="str">
        <f>VLOOKUP($B58,Both_IDtemplate!$A$1:$D$217,3,FALSE)</f>
        <v>B2A</v>
      </c>
      <c r="E58" s="5" t="str">
        <f>VLOOKUP($B58,Both_IDtemplate!$A$1:$D$217,4,FALSE)</f>
        <v>B2A2</v>
      </c>
      <c r="G58" s="41">
        <v>0.17399999999999999</v>
      </c>
      <c r="H58" s="42">
        <v>0.99199999999999999</v>
      </c>
      <c r="I58" s="41">
        <v>6.5359999999999996</v>
      </c>
      <c r="J58" s="41">
        <v>5.1660000000000004</v>
      </c>
      <c r="K58" s="41">
        <v>9.5299999999999994</v>
      </c>
      <c r="L58" s="41">
        <v>0</v>
      </c>
      <c r="M58" s="41">
        <v>0</v>
      </c>
      <c r="N58" s="46">
        <v>40773.587754629632</v>
      </c>
      <c r="O58" s="41">
        <v>2212</v>
      </c>
      <c r="P58" s="41">
        <v>380</v>
      </c>
      <c r="Q58" s="41">
        <v>365</v>
      </c>
      <c r="R58" s="41">
        <v>300</v>
      </c>
      <c r="S58" s="41">
        <v>600</v>
      </c>
      <c r="T58" s="41">
        <v>27.19</v>
      </c>
      <c r="U58" s="41">
        <v>12.1</v>
      </c>
      <c r="V58" s="41">
        <v>4786</v>
      </c>
      <c r="W58" s="41">
        <v>995</v>
      </c>
      <c r="X58" s="41">
        <v>5.0999999999999997E-2</v>
      </c>
      <c r="Z58" s="51">
        <f>VLOOKUP($B58,volume!$A$2:$M$211,10, FALSE)</f>
        <v>5724.1851233666139</v>
      </c>
      <c r="AA58" s="10">
        <f t="shared" si="0"/>
        <v>7.7815784664624266</v>
      </c>
    </row>
    <row r="59" spans="1:27" s="41" customFormat="1">
      <c r="A59" s="46">
        <v>40773.597500000003</v>
      </c>
      <c r="B59" s="41">
        <v>2213</v>
      </c>
      <c r="C59" s="5" t="str">
        <f>VLOOKUP(B59,Both_IDtemplate!$A$1:$D$217,2,FALSE)</f>
        <v>B2</v>
      </c>
      <c r="D59" s="5" t="str">
        <f>VLOOKUP($B59,Both_IDtemplate!$A$1:$D$217,3,FALSE)</f>
        <v>B2A</v>
      </c>
      <c r="E59" s="5" t="str">
        <f>VLOOKUP($B59,Both_IDtemplate!$A$1:$D$217,4,FALSE)</f>
        <v>B2A3</v>
      </c>
      <c r="G59" s="41">
        <v>9.2999999999999999E-2</v>
      </c>
      <c r="H59" s="42">
        <v>0.996</v>
      </c>
      <c r="I59" s="41">
        <v>3.5329999999999999</v>
      </c>
      <c r="J59" s="41">
        <v>20.3</v>
      </c>
      <c r="K59" s="41">
        <v>26.04</v>
      </c>
      <c r="L59" s="41">
        <v>0</v>
      </c>
      <c r="M59" s="41">
        <v>0</v>
      </c>
      <c r="N59" s="46">
        <v>40773.597500000003</v>
      </c>
      <c r="O59" s="41">
        <v>2213</v>
      </c>
      <c r="P59" s="41">
        <v>375</v>
      </c>
      <c r="Q59" s="41">
        <v>360</v>
      </c>
      <c r="R59" s="41">
        <v>300</v>
      </c>
      <c r="S59" s="41">
        <v>600</v>
      </c>
      <c r="T59" s="41">
        <v>26.91</v>
      </c>
      <c r="U59" s="41">
        <v>12.09</v>
      </c>
      <c r="V59" s="41">
        <v>4786</v>
      </c>
      <c r="W59" s="41">
        <v>998</v>
      </c>
      <c r="X59" s="41">
        <v>5.0999999999999997E-2</v>
      </c>
      <c r="Z59" s="51">
        <f>VLOOKUP($B59,volume!$A$2:$M$211,10, FALSE)</f>
        <v>5147.8053658932104</v>
      </c>
      <c r="AA59" s="10">
        <f t="shared" si="0"/>
        <v>3.7551093081571443</v>
      </c>
    </row>
    <row r="60" spans="1:27" s="41" customFormat="1">
      <c r="A60" s="46">
        <v>40773.606874999998</v>
      </c>
      <c r="B60" s="41">
        <v>2221</v>
      </c>
      <c r="C60" s="5" t="str">
        <f>VLOOKUP(B60,Both_IDtemplate!$A$1:$D$217,2,FALSE)</f>
        <v>B2</v>
      </c>
      <c r="D60" s="5" t="str">
        <f>VLOOKUP($B60,Both_IDtemplate!$A$1:$D$217,3,FALSE)</f>
        <v>B2B</v>
      </c>
      <c r="E60" s="5" t="str">
        <f>VLOOKUP($B60,Both_IDtemplate!$A$1:$D$217,4,FALSE)</f>
        <v>B2B1</v>
      </c>
      <c r="G60" s="41">
        <v>0.154</v>
      </c>
      <c r="H60" s="42">
        <v>0.997</v>
      </c>
      <c r="I60" s="41">
        <v>5.8390000000000004</v>
      </c>
      <c r="J60" s="41">
        <v>14.73</v>
      </c>
      <c r="K60" s="41">
        <v>19.96</v>
      </c>
      <c r="L60" s="41">
        <v>0</v>
      </c>
      <c r="M60" s="41">
        <v>0</v>
      </c>
      <c r="N60" s="46">
        <v>40773.606874999998</v>
      </c>
      <c r="O60" s="41">
        <v>2221</v>
      </c>
      <c r="P60" s="41">
        <v>400</v>
      </c>
      <c r="Q60" s="41">
        <v>380</v>
      </c>
      <c r="R60" s="41">
        <v>300</v>
      </c>
      <c r="S60" s="41">
        <v>600</v>
      </c>
      <c r="T60" s="41">
        <v>26.04</v>
      </c>
      <c r="U60" s="41">
        <v>12.21</v>
      </c>
      <c r="V60" s="41">
        <v>4786</v>
      </c>
      <c r="W60" s="41">
        <v>1001</v>
      </c>
      <c r="X60" s="41">
        <v>5.0999999999999997E-2</v>
      </c>
      <c r="Z60" s="51">
        <f>VLOOKUP($B60,volume!$A$2:$M$211,10, FALSE)</f>
        <v>5812.8589322086764</v>
      </c>
      <c r="AA60" s="10">
        <f t="shared" si="0"/>
        <v>7.0630652770906792</v>
      </c>
    </row>
    <row r="61" spans="1:27" s="41" customFormat="1">
      <c r="A61" s="46">
        <v>40773.611111111109</v>
      </c>
      <c r="B61" s="41">
        <v>2222</v>
      </c>
      <c r="C61" s="5" t="str">
        <f>VLOOKUP(B61,Both_IDtemplate!$A$1:$D$217,2,FALSE)</f>
        <v>B2</v>
      </c>
      <c r="D61" s="5" t="str">
        <f>VLOOKUP($B61,Both_IDtemplate!$A$1:$D$217,3,FALSE)</f>
        <v>B2B</v>
      </c>
      <c r="E61" s="5" t="str">
        <f>VLOOKUP($B61,Both_IDtemplate!$A$1:$D$217,4,FALSE)</f>
        <v>B2B2</v>
      </c>
      <c r="G61" s="41">
        <v>0.123</v>
      </c>
      <c r="H61" s="42">
        <v>0.99199999999999999</v>
      </c>
      <c r="I61" s="41">
        <v>4.66</v>
      </c>
      <c r="J61" s="41">
        <v>15.97</v>
      </c>
      <c r="K61" s="41">
        <v>21.32</v>
      </c>
      <c r="L61" s="41">
        <v>0</v>
      </c>
      <c r="M61" s="41">
        <v>0</v>
      </c>
      <c r="N61" s="46">
        <v>40773.611111111109</v>
      </c>
      <c r="O61" s="41">
        <v>2222</v>
      </c>
      <c r="P61" s="41">
        <v>375</v>
      </c>
      <c r="Q61" s="41">
        <v>355</v>
      </c>
      <c r="R61" s="41">
        <v>300</v>
      </c>
      <c r="S61" s="41">
        <v>600</v>
      </c>
      <c r="T61" s="41">
        <v>26.98</v>
      </c>
      <c r="U61" s="41">
        <v>11.99</v>
      </c>
      <c r="V61" s="41">
        <v>4786</v>
      </c>
      <c r="W61" s="41">
        <v>999</v>
      </c>
      <c r="X61" s="41">
        <v>5.0999999999999997E-2</v>
      </c>
      <c r="Z61" s="51">
        <f>VLOOKUP($B61,volume!$A$2:$M$211,10, FALSE)</f>
        <v>5578.5067231260837</v>
      </c>
      <c r="AA61" s="10">
        <f t="shared" si="0"/>
        <v>5.386097141680402</v>
      </c>
    </row>
    <row r="62" spans="1:27" s="41" customFormat="1">
      <c r="A62" s="46">
        <v>40773.603148148148</v>
      </c>
      <c r="B62" s="41">
        <v>2223</v>
      </c>
      <c r="C62" s="5" t="str">
        <f>VLOOKUP(B62,Both_IDtemplate!$A$1:$D$217,2,FALSE)</f>
        <v>B2</v>
      </c>
      <c r="D62" s="5" t="str">
        <f>VLOOKUP($B62,Both_IDtemplate!$A$1:$D$217,3,FALSE)</f>
        <v>B2B</v>
      </c>
      <c r="E62" s="5" t="str">
        <f>VLOOKUP($B62,Both_IDtemplate!$A$1:$D$217,4,FALSE)</f>
        <v>B2B3</v>
      </c>
      <c r="G62" s="41">
        <v>8.6999999999999994E-2</v>
      </c>
      <c r="H62" s="42">
        <v>0.99299999999999999</v>
      </c>
      <c r="I62" s="41">
        <v>3.2959999999999998</v>
      </c>
      <c r="J62" s="41">
        <v>32.22</v>
      </c>
      <c r="K62" s="41">
        <v>39.049999999999997</v>
      </c>
      <c r="L62" s="41">
        <v>0</v>
      </c>
      <c r="M62" s="41">
        <v>0</v>
      </c>
      <c r="N62" s="46">
        <v>40773.603148148148</v>
      </c>
      <c r="O62" s="41">
        <v>2223</v>
      </c>
      <c r="P62" s="41">
        <v>390</v>
      </c>
      <c r="Q62" s="41">
        <v>370</v>
      </c>
      <c r="R62" s="41">
        <v>300</v>
      </c>
      <c r="S62" s="41">
        <v>600</v>
      </c>
      <c r="T62" s="41">
        <v>26.96</v>
      </c>
      <c r="U62" s="41">
        <v>12.25</v>
      </c>
      <c r="V62" s="41">
        <v>4786</v>
      </c>
      <c r="W62" s="41">
        <v>1000</v>
      </c>
      <c r="X62" s="41">
        <v>5.0999999999999997E-2</v>
      </c>
      <c r="Z62" s="51">
        <f>VLOOKUP($B62,volume!$A$2:$M$211,10, FALSE)</f>
        <v>5394.8252619532404</v>
      </c>
      <c r="AA62" s="10">
        <f t="shared" si="0"/>
        <v>3.6881723903867099</v>
      </c>
    </row>
    <row r="63" spans="1:27" s="41" customFormat="1">
      <c r="A63" s="46">
        <v>40773.61891203704</v>
      </c>
      <c r="B63" s="41">
        <v>2231</v>
      </c>
      <c r="C63" s="5" t="str">
        <f>VLOOKUP(B63,Both_IDtemplate!$A$1:$D$217,2,FALSE)</f>
        <v>B2</v>
      </c>
      <c r="D63" s="5" t="str">
        <f>VLOOKUP($B63,Both_IDtemplate!$A$1:$D$217,3,FALSE)</f>
        <v>B2C</v>
      </c>
      <c r="E63" s="5" t="str">
        <f>VLOOKUP($B63,Both_IDtemplate!$A$1:$D$217,4,FALSE)</f>
        <v>B2C1</v>
      </c>
      <c r="G63" s="41">
        <v>0.19700000000000001</v>
      </c>
      <c r="H63" s="42">
        <v>0.997</v>
      </c>
      <c r="I63" s="41">
        <v>7.444</v>
      </c>
      <c r="J63" s="41">
        <v>26.6</v>
      </c>
      <c r="K63" s="41">
        <v>32.92</v>
      </c>
      <c r="L63" s="41">
        <v>0</v>
      </c>
      <c r="M63" s="41">
        <v>0</v>
      </c>
      <c r="N63" s="46">
        <v>40773.61891203704</v>
      </c>
      <c r="O63" s="41">
        <v>2231</v>
      </c>
      <c r="P63" s="41">
        <v>375</v>
      </c>
      <c r="Q63" s="41">
        <v>355</v>
      </c>
      <c r="R63" s="41">
        <v>300</v>
      </c>
      <c r="S63" s="41">
        <v>600</v>
      </c>
      <c r="T63" s="41">
        <v>27.12</v>
      </c>
      <c r="U63" s="41">
        <v>12</v>
      </c>
      <c r="V63" s="41">
        <v>4786</v>
      </c>
      <c r="W63" s="41">
        <v>999</v>
      </c>
      <c r="X63" s="41">
        <v>5.0999999999999997E-2</v>
      </c>
      <c r="Z63" s="51">
        <f>VLOOKUP($B63,volume!$A$2:$M$211,10, FALSE)</f>
        <v>5724.1851233666139</v>
      </c>
      <c r="AA63" s="10">
        <f t="shared" si="0"/>
        <v>8.8476588666806961</v>
      </c>
    </row>
    <row r="64" spans="1:27" s="41" customFormat="1">
      <c r="A64" s="46">
        <v>40773.615046296298</v>
      </c>
      <c r="B64" s="41">
        <v>2232</v>
      </c>
      <c r="C64" s="5" t="str">
        <f>VLOOKUP(B64,Both_IDtemplate!$A$1:$D$217,2,FALSE)</f>
        <v>B2</v>
      </c>
      <c r="D64" s="5" t="str">
        <f>VLOOKUP($B64,Both_IDtemplate!$A$1:$D$217,3,FALSE)</f>
        <v>B2C</v>
      </c>
      <c r="E64" s="5" t="str">
        <f>VLOOKUP($B64,Both_IDtemplate!$A$1:$D$217,4,FALSE)</f>
        <v>B2C2</v>
      </c>
      <c r="F64" s="41">
        <v>13.94</v>
      </c>
      <c r="G64" s="41">
        <v>0.13600000000000001</v>
      </c>
      <c r="H64" s="42">
        <v>0.995</v>
      </c>
      <c r="I64" s="41">
        <v>5.1360000000000001</v>
      </c>
      <c r="J64" s="41">
        <v>13.08</v>
      </c>
      <c r="K64" s="41">
        <v>18.170000000000002</v>
      </c>
      <c r="L64" s="41">
        <v>0</v>
      </c>
      <c r="M64" s="41">
        <v>0</v>
      </c>
      <c r="N64" s="46">
        <v>40773.615046296298</v>
      </c>
      <c r="O64" s="41">
        <v>2232</v>
      </c>
      <c r="P64" s="41">
        <v>375</v>
      </c>
      <c r="Q64" s="41">
        <v>355</v>
      </c>
      <c r="R64" s="41">
        <v>300</v>
      </c>
      <c r="S64" s="41">
        <v>600</v>
      </c>
      <c r="T64" s="41">
        <v>26.51</v>
      </c>
      <c r="U64" s="41">
        <v>11.99</v>
      </c>
      <c r="V64" s="41">
        <v>4786</v>
      </c>
      <c r="W64" s="41">
        <v>999</v>
      </c>
      <c r="X64" s="41">
        <v>5.0999999999999997E-2</v>
      </c>
      <c r="Z64" s="51">
        <f>VLOOKUP($B64,volume!$A$2:$M$211,10, FALSE)</f>
        <v>5888.8650540733006</v>
      </c>
      <c r="AA64" s="10">
        <f t="shared" si="0"/>
        <v>6.2965490966755402</v>
      </c>
    </row>
    <row r="65" spans="1:37" s="41" customFormat="1">
      <c r="A65" s="46">
        <v>40773.622615740744</v>
      </c>
      <c r="B65" s="41">
        <v>2233</v>
      </c>
      <c r="C65" s="5" t="str">
        <f>VLOOKUP(B65,Both_IDtemplate!$A$1:$D$217,2,FALSE)</f>
        <v>B2</v>
      </c>
      <c r="D65" s="5" t="str">
        <f>VLOOKUP($B65,Both_IDtemplate!$A$1:$D$217,3,FALSE)</f>
        <v>B2C</v>
      </c>
      <c r="E65" s="5" t="str">
        <f>VLOOKUP($B65,Both_IDtemplate!$A$1:$D$217,4,FALSE)</f>
        <v>B2C3</v>
      </c>
      <c r="G65" s="41">
        <v>0.23</v>
      </c>
      <c r="H65" s="42">
        <v>0.998</v>
      </c>
      <c r="I65" s="41">
        <v>8.7200000000000006</v>
      </c>
      <c r="J65" s="41">
        <v>28.49</v>
      </c>
      <c r="K65" s="41">
        <v>34.979999999999997</v>
      </c>
      <c r="L65" s="41">
        <v>0</v>
      </c>
      <c r="M65" s="41">
        <v>0</v>
      </c>
      <c r="N65" s="46">
        <v>40773.622615740744</v>
      </c>
      <c r="O65" s="41">
        <v>2233</v>
      </c>
      <c r="P65" s="41">
        <v>375</v>
      </c>
      <c r="Q65" s="41">
        <v>355</v>
      </c>
      <c r="R65" s="41">
        <v>300</v>
      </c>
      <c r="S65" s="41">
        <v>600</v>
      </c>
      <c r="T65" s="41">
        <v>26.68</v>
      </c>
      <c r="U65" s="41">
        <v>11.92</v>
      </c>
      <c r="V65" s="41">
        <v>4786</v>
      </c>
      <c r="W65" s="41">
        <v>999</v>
      </c>
      <c r="X65" s="41">
        <v>5.0999999999999997E-2</v>
      </c>
      <c r="Z65" s="51">
        <f>VLOOKUP($B65,volume!$A$2:$M$211,10, FALSE)</f>
        <v>5154.1392093819295</v>
      </c>
      <c r="AA65" s="10">
        <f t="shared" si="0"/>
        <v>9.3147162727231496</v>
      </c>
    </row>
    <row r="66" spans="1:37" s="41" customFormat="1">
      <c r="A66" s="46">
        <v>40773.633148148147</v>
      </c>
      <c r="B66" s="41">
        <v>2241</v>
      </c>
      <c r="C66" s="5" t="str">
        <f>VLOOKUP(B66,Both_IDtemplate!$A$1:$D$217,2,FALSE)</f>
        <v>B2</v>
      </c>
      <c r="D66" s="5" t="str">
        <f>VLOOKUP($B66,Both_IDtemplate!$A$1:$D$217,3,FALSE)</f>
        <v>B2D</v>
      </c>
      <c r="E66" s="5" t="str">
        <f>VLOOKUP($B66,Both_IDtemplate!$A$1:$D$217,4,FALSE)</f>
        <v>B2D1</v>
      </c>
      <c r="G66" s="41">
        <v>0.186</v>
      </c>
      <c r="H66" s="42">
        <v>0.997</v>
      </c>
      <c r="I66" s="41">
        <v>7.0549999999999997</v>
      </c>
      <c r="J66" s="41">
        <v>20.100000000000001</v>
      </c>
      <c r="K66" s="41">
        <v>25.82</v>
      </c>
      <c r="L66" s="41">
        <v>0</v>
      </c>
      <c r="M66" s="41">
        <v>0</v>
      </c>
      <c r="N66" s="46">
        <v>40773.633148148147</v>
      </c>
      <c r="O66" s="41">
        <v>2241</v>
      </c>
      <c r="P66" s="41">
        <v>380</v>
      </c>
      <c r="Q66" s="41">
        <v>360</v>
      </c>
      <c r="R66" s="41">
        <v>300</v>
      </c>
      <c r="S66" s="41">
        <v>600</v>
      </c>
      <c r="T66" s="41">
        <v>26.76</v>
      </c>
      <c r="U66" s="41">
        <v>11.96</v>
      </c>
      <c r="V66" s="41">
        <v>4786</v>
      </c>
      <c r="W66" s="41">
        <v>999</v>
      </c>
      <c r="X66" s="41">
        <v>5.0999999999999997E-2</v>
      </c>
      <c r="Z66" s="51">
        <f>VLOOKUP($B66,volume!$A$2:$M$211,10, FALSE)</f>
        <v>5527.8359752163342</v>
      </c>
      <c r="AA66" s="10">
        <f t="shared" si="0"/>
        <v>8.076771985520784</v>
      </c>
    </row>
    <row r="67" spans="1:37" s="41" customFormat="1">
      <c r="A67" s="46">
        <v>40773.630509259259</v>
      </c>
      <c r="B67" s="41">
        <v>2242</v>
      </c>
      <c r="C67" s="5" t="str">
        <f>VLOOKUP(B67,Both_IDtemplate!$A$1:$D$217,2,FALSE)</f>
        <v>B2</v>
      </c>
      <c r="D67" s="5" t="str">
        <f>VLOOKUP($B67,Both_IDtemplate!$A$1:$D$217,3,FALSE)</f>
        <v>B2D</v>
      </c>
      <c r="E67" s="5" t="str">
        <f>VLOOKUP($B67,Both_IDtemplate!$A$1:$D$217,4,FALSE)</f>
        <v>B2D2</v>
      </c>
      <c r="G67" s="41">
        <v>9.0999999999999998E-2</v>
      </c>
      <c r="H67" s="42">
        <v>0.99199999999999999</v>
      </c>
      <c r="I67" s="41">
        <v>3.4569999999999999</v>
      </c>
      <c r="J67" s="41">
        <v>25.28</v>
      </c>
      <c r="K67" s="41">
        <v>31.48</v>
      </c>
      <c r="L67" s="41">
        <v>0</v>
      </c>
      <c r="M67" s="41">
        <v>0</v>
      </c>
      <c r="N67" s="46">
        <v>40773.630509259259</v>
      </c>
      <c r="O67" s="41">
        <v>2242</v>
      </c>
      <c r="P67" s="41">
        <v>390</v>
      </c>
      <c r="Q67" s="41">
        <v>370</v>
      </c>
      <c r="R67" s="41">
        <v>300</v>
      </c>
      <c r="S67" s="41">
        <v>600</v>
      </c>
      <c r="T67" s="41">
        <v>26.36</v>
      </c>
      <c r="U67" s="41">
        <v>12.07</v>
      </c>
      <c r="V67" s="41">
        <v>4786</v>
      </c>
      <c r="W67" s="41">
        <v>1002</v>
      </c>
      <c r="X67" s="41">
        <v>5.0999999999999997E-2</v>
      </c>
      <c r="Z67" s="51">
        <f>VLOOKUP($B67,volume!$A$2:$M$211,10, FALSE)</f>
        <v>5882.5312105845824</v>
      </c>
      <c r="AA67" s="10">
        <f>$G67*0.001*$Z67*(1/22.414)*($W67/101.32)*(273/($T67+273))*(1/$X67)</f>
        <v>4.22335420062279</v>
      </c>
    </row>
    <row r="68" spans="1:37" s="41" customFormat="1">
      <c r="A68" s="57">
        <v>40773.62699074074</v>
      </c>
      <c r="B68" s="58">
        <v>2243</v>
      </c>
      <c r="C68" s="59" t="str">
        <f>VLOOKUP(B68,Both_IDtemplate!$A$1:$D$217,2,FALSE)</f>
        <v>B2</v>
      </c>
      <c r="D68" s="59" t="str">
        <f>VLOOKUP($B68,Both_IDtemplate!$A$1:$D$217,3,FALSE)</f>
        <v>B2D</v>
      </c>
      <c r="E68" s="59" t="str">
        <f>VLOOKUP($B68,Both_IDtemplate!$A$1:$D$217,4,FALSE)</f>
        <v>B2D3</v>
      </c>
      <c r="F68" s="58">
        <v>13.75</v>
      </c>
      <c r="G68" s="58">
        <v>0.13700000000000001</v>
      </c>
      <c r="H68" s="68">
        <v>0.98799999999999999</v>
      </c>
      <c r="I68" s="58">
        <v>5.194</v>
      </c>
      <c r="J68" s="58">
        <v>20.82</v>
      </c>
      <c r="K68" s="58">
        <v>26.61</v>
      </c>
      <c r="L68" s="58">
        <v>0</v>
      </c>
      <c r="M68" s="58">
        <v>0</v>
      </c>
      <c r="N68" s="57">
        <v>40773.62699074074</v>
      </c>
      <c r="O68" s="58">
        <v>2243</v>
      </c>
      <c r="P68" s="58">
        <v>390</v>
      </c>
      <c r="Q68" s="58">
        <v>370</v>
      </c>
      <c r="R68" s="58">
        <v>300</v>
      </c>
      <c r="S68" s="58">
        <v>600</v>
      </c>
      <c r="T68" s="58">
        <v>26.98</v>
      </c>
      <c r="U68" s="58">
        <v>12.02</v>
      </c>
      <c r="V68" s="58">
        <v>4786</v>
      </c>
      <c r="W68" s="58">
        <v>1002</v>
      </c>
      <c r="X68" s="58">
        <v>5.0999999999999997E-2</v>
      </c>
      <c r="Y68" s="58"/>
      <c r="Z68" s="23">
        <f>VLOOKUP($B68,volume!$A$2:$M$211,10, FALSE)</f>
        <v>5477.1652273065847</v>
      </c>
      <c r="AA68" s="60">
        <f>$G68*0.001*$Z68*(1/22.414)*($W68/101.32)*(273/($T68+273))*(1/$X68)</f>
        <v>5.9078539770999186</v>
      </c>
    </row>
    <row r="69" spans="1:37">
      <c r="A69" s="65">
        <v>40899.525671296295</v>
      </c>
      <c r="B69" s="9">
        <v>1122</v>
      </c>
      <c r="C69" s="5" t="str">
        <f>VLOOKUP(B69,Both_IDtemplate!$A$1:$D$217,2,FALSE)</f>
        <v>A1</v>
      </c>
      <c r="D69" s="5" t="str">
        <f>VLOOKUP($B69,Both_IDtemplate!$A$1:$D$217,3,FALSE)</f>
        <v>A1B</v>
      </c>
      <c r="E69" s="5" t="str">
        <f>VLOOKUP($B69,Both_IDtemplate!$A$1:$D$217,4,FALSE)</f>
        <v>A1B2</v>
      </c>
      <c r="F69" s="9">
        <v>0.7</v>
      </c>
      <c r="G69" s="9">
        <v>0.04</v>
      </c>
      <c r="H69" s="55">
        <v>0.98899999999999999</v>
      </c>
      <c r="I69" s="9">
        <v>1.629</v>
      </c>
      <c r="J69" s="9">
        <v>157.30000000000001</v>
      </c>
      <c r="K69" s="9">
        <v>175.5</v>
      </c>
      <c r="L69" s="9">
        <v>0</v>
      </c>
      <c r="M69" s="9">
        <v>0</v>
      </c>
      <c r="N69" s="65">
        <v>40899.525671296295</v>
      </c>
      <c r="O69" s="9">
        <v>1122</v>
      </c>
      <c r="P69" s="9">
        <v>370</v>
      </c>
      <c r="Q69" s="9">
        <v>340</v>
      </c>
      <c r="R69" s="9">
        <v>300</v>
      </c>
      <c r="S69" s="9">
        <v>600</v>
      </c>
      <c r="T69" s="9">
        <v>6.1989999999999998</v>
      </c>
      <c r="U69" s="9">
        <v>11.75</v>
      </c>
      <c r="V69" s="9">
        <v>4786</v>
      </c>
      <c r="W69" s="9">
        <v>998</v>
      </c>
      <c r="X69" s="9">
        <v>5.0999999999999997E-2</v>
      </c>
      <c r="Z69" s="23">
        <f>VLOOKUP($B69,volume!$A$2:$M$211,10, FALSE)</f>
        <v>5578.5067231260837</v>
      </c>
      <c r="AA69" s="60">
        <f t="shared" ref="AA69:AA111" si="1">$G69*0.001*$Z69*(1/22.414)*($W69/101.32)*(273/($T69+273))*(1/$X69)</f>
        <v>1.8800636697157396</v>
      </c>
      <c r="AF69" s="9"/>
      <c r="AG69" s="9"/>
      <c r="AH69" s="9"/>
    </row>
    <row r="70" spans="1:37">
      <c r="A70" s="65">
        <v>40899.531342592592</v>
      </c>
      <c r="B70" s="9">
        <v>1123</v>
      </c>
      <c r="C70" s="5" t="str">
        <f>VLOOKUP(B70,Both_IDtemplate!$A$1:$D$217,2,FALSE)</f>
        <v>A1</v>
      </c>
      <c r="D70" s="5" t="str">
        <f>VLOOKUP($B70,Both_IDtemplate!$A$1:$D$217,3,FALSE)</f>
        <v>A1B</v>
      </c>
      <c r="E70" s="5" t="str">
        <f>VLOOKUP($B70,Both_IDtemplate!$A$1:$D$217,4,FALSE)</f>
        <v>A1B3</v>
      </c>
      <c r="F70" s="9">
        <v>0.7</v>
      </c>
      <c r="G70" s="9">
        <v>0.06</v>
      </c>
      <c r="H70" s="55">
        <v>0.99399999999999999</v>
      </c>
      <c r="I70" s="9">
        <v>2.415</v>
      </c>
      <c r="J70" s="9">
        <v>127.5</v>
      </c>
      <c r="K70" s="9">
        <v>143</v>
      </c>
      <c r="L70" s="9">
        <v>0</v>
      </c>
      <c r="M70" s="9">
        <v>0</v>
      </c>
      <c r="N70" s="65">
        <v>40899.531342592592</v>
      </c>
      <c r="O70" s="9">
        <v>1123</v>
      </c>
      <c r="P70" s="9">
        <v>460</v>
      </c>
      <c r="Q70" s="9">
        <v>430</v>
      </c>
      <c r="R70" s="9">
        <v>300</v>
      </c>
      <c r="S70" s="9">
        <v>600</v>
      </c>
      <c r="T70" s="9">
        <v>6.4039999999999999</v>
      </c>
      <c r="U70" s="9">
        <v>12.21</v>
      </c>
      <c r="V70" s="9">
        <v>4786</v>
      </c>
      <c r="W70" s="9">
        <v>997</v>
      </c>
      <c r="X70" s="9">
        <v>5.0999999999999997E-2</v>
      </c>
      <c r="Z70" s="23">
        <f>VLOOKUP($B70,volume!$A$2:$M$211,10, FALSE)</f>
        <v>5382.1575749758031</v>
      </c>
      <c r="AA70" s="60">
        <f t="shared" si="1"/>
        <v>2.7161147889866997</v>
      </c>
      <c r="AB70" s="9">
        <f>AVERAGE(AA69:AA72)</f>
        <v>1.9040133142324747</v>
      </c>
      <c r="AF70" s="9"/>
      <c r="AG70" s="9"/>
      <c r="AH70" s="9"/>
    </row>
    <row r="71" spans="1:37">
      <c r="A71" s="65">
        <v>40899.535949074074</v>
      </c>
      <c r="B71" s="9">
        <v>1121</v>
      </c>
      <c r="C71" s="5" t="str">
        <f>VLOOKUP(B71,Both_IDtemplate!$A$1:$D$217,2,FALSE)</f>
        <v>A1</v>
      </c>
      <c r="D71" s="5" t="str">
        <f>VLOOKUP($B71,Both_IDtemplate!$A$1:$D$217,3,FALSE)</f>
        <v>A1B</v>
      </c>
      <c r="E71" s="5" t="str">
        <f>VLOOKUP($B71,Both_IDtemplate!$A$1:$D$217,4,FALSE)</f>
        <v>A1B1</v>
      </c>
      <c r="F71" s="9">
        <v>0.7</v>
      </c>
      <c r="G71" s="9">
        <v>4.7E-2</v>
      </c>
      <c r="H71" s="55">
        <v>0.98499999999999999</v>
      </c>
      <c r="I71" s="9">
        <v>1.8919999999999999</v>
      </c>
      <c r="J71" s="9">
        <v>142</v>
      </c>
      <c r="K71" s="9">
        <v>158.80000000000001</v>
      </c>
      <c r="L71" s="9">
        <v>0</v>
      </c>
      <c r="M71" s="9">
        <v>0</v>
      </c>
      <c r="N71" s="65">
        <v>40899.535949074074</v>
      </c>
      <c r="O71" s="9">
        <v>1121</v>
      </c>
      <c r="P71" s="9">
        <v>420</v>
      </c>
      <c r="Q71" s="9">
        <v>390</v>
      </c>
      <c r="R71" s="9">
        <v>300</v>
      </c>
      <c r="S71" s="9">
        <v>600</v>
      </c>
      <c r="T71" s="9">
        <v>6.4589999999999996</v>
      </c>
      <c r="U71" s="9">
        <v>12.27</v>
      </c>
      <c r="V71" s="9">
        <v>4786</v>
      </c>
      <c r="W71" s="9">
        <v>996</v>
      </c>
      <c r="X71" s="9">
        <v>5.0999999999999997E-2</v>
      </c>
      <c r="Z71" s="23">
        <f>VLOOKUP($B71,volume!$A$2:$M$211,10, FALSE)</f>
        <v>5325.1529835773345</v>
      </c>
      <c r="AA71" s="60">
        <f t="shared" si="1"/>
        <v>2.1025634319182047</v>
      </c>
      <c r="AF71" s="9"/>
      <c r="AG71" s="9"/>
      <c r="AH71" s="9"/>
    </row>
    <row r="72" spans="1:37">
      <c r="A72" s="66">
        <v>40899.555069444446</v>
      </c>
      <c r="B72" s="67">
        <v>6001</v>
      </c>
      <c r="C72" s="21" t="str">
        <f>VLOOKUP(B72,Both_IDtemplate!$A$1:$D$217,2,FALSE)</f>
        <v>32P</v>
      </c>
      <c r="D72" s="21" t="str">
        <f>VLOOKUP($B72,Both_IDtemplate!$A$1:$D$217,3,FALSE)</f>
        <v>32P</v>
      </c>
      <c r="E72" s="21" t="str">
        <f>VLOOKUP($B72,Both_IDtemplate!$A$1:$D$217,4,FALSE)</f>
        <v>32P1</v>
      </c>
      <c r="F72" s="67">
        <v>0.7</v>
      </c>
      <c r="G72" s="67">
        <v>2.1000000000000001E-2</v>
      </c>
      <c r="H72" s="63">
        <v>0.97</v>
      </c>
      <c r="I72" s="67">
        <v>0.83599999999999997</v>
      </c>
      <c r="J72" s="67">
        <v>163.6</v>
      </c>
      <c r="K72" s="67">
        <v>182.3</v>
      </c>
      <c r="L72" s="67">
        <v>0</v>
      </c>
      <c r="M72" s="67">
        <v>0</v>
      </c>
      <c r="N72" s="66">
        <v>40899.555069444446</v>
      </c>
      <c r="O72" s="67">
        <v>6001</v>
      </c>
      <c r="P72" s="67">
        <v>420</v>
      </c>
      <c r="Q72" s="67">
        <v>390</v>
      </c>
      <c r="R72" s="67">
        <v>300</v>
      </c>
      <c r="S72" s="67">
        <v>600</v>
      </c>
      <c r="T72" s="67">
        <v>4.2539999999999996</v>
      </c>
      <c r="U72" s="67">
        <v>12.19</v>
      </c>
      <c r="V72" s="67">
        <v>4786</v>
      </c>
      <c r="W72" s="67">
        <v>992</v>
      </c>
      <c r="X72" s="67">
        <v>5.0999999999999997E-2</v>
      </c>
      <c r="Y72" s="67"/>
      <c r="Z72" s="23">
        <f>VLOOKUP($B72,volume!$A$2:$M$211,10, FALSE)</f>
        <v>5179.4745833368042</v>
      </c>
      <c r="AA72" s="60">
        <f t="shared" si="1"/>
        <v>0.91731136630925481</v>
      </c>
      <c r="AF72" s="9"/>
      <c r="AG72" s="9"/>
      <c r="AH72" s="9"/>
    </row>
    <row r="73" spans="1:37" s="8" customFormat="1">
      <c r="A73" s="54">
        <v>40918.548981481479</v>
      </c>
      <c r="B73" s="41">
        <v>6001</v>
      </c>
      <c r="C73" s="60" t="str">
        <f>VLOOKUP(B73,Both_IDtemplate!$A$1:$D$217,2,FALSE)</f>
        <v>32P</v>
      </c>
      <c r="D73" s="60" t="str">
        <f>VLOOKUP($B73,Both_IDtemplate!$A$1:$D$217,3,FALSE)</f>
        <v>32P</v>
      </c>
      <c r="E73" s="60" t="str">
        <f>VLOOKUP($B73,Both_IDtemplate!$A$1:$D$217,4,FALSE)</f>
        <v>32P1</v>
      </c>
      <c r="F73" s="9">
        <v>0.7</v>
      </c>
      <c r="G73">
        <v>1.7999999999999999E-2</v>
      </c>
      <c r="H73" s="55">
        <v>0.94099999999999995</v>
      </c>
      <c r="I73">
        <v>0.73799999999999999</v>
      </c>
      <c r="J73">
        <v>168</v>
      </c>
      <c r="K73">
        <v>187.2</v>
      </c>
      <c r="L73">
        <v>0</v>
      </c>
      <c r="M73">
        <v>0</v>
      </c>
      <c r="N73" s="54">
        <v>40918.548981481479</v>
      </c>
      <c r="O73" s="41">
        <v>6001</v>
      </c>
      <c r="P73">
        <v>650</v>
      </c>
      <c r="Q73">
        <v>630</v>
      </c>
      <c r="R73">
        <v>300</v>
      </c>
      <c r="S73">
        <v>600</v>
      </c>
      <c r="T73">
        <v>6.0620000000000003</v>
      </c>
      <c r="U73">
        <v>11.97</v>
      </c>
      <c r="V73">
        <v>4786</v>
      </c>
      <c r="W73">
        <v>978</v>
      </c>
      <c r="X73">
        <v>5.0999999999999997E-2</v>
      </c>
      <c r="Y73" s="39"/>
      <c r="Z73" s="23">
        <f>VLOOKUP($B73,volume!$A$2:$M$211,10, FALSE)</f>
        <v>5179.4745833368042</v>
      </c>
      <c r="AA73" s="60">
        <f t="shared" si="1"/>
        <v>0.77014816667756403</v>
      </c>
      <c r="AF73" s="16"/>
      <c r="AG73" s="16"/>
      <c r="AH73" s="16"/>
      <c r="AI73" s="16"/>
      <c r="AJ73" s="16"/>
      <c r="AK73" s="16"/>
    </row>
    <row r="74" spans="1:37" s="8" customFormat="1">
      <c r="A74" s="54">
        <v>40918.553680555553</v>
      </c>
      <c r="B74" s="41">
        <v>6002</v>
      </c>
      <c r="C74" s="60" t="str">
        <f>VLOOKUP(B74,Both_IDtemplate!$A$1:$D$217,2,FALSE)</f>
        <v>32P</v>
      </c>
      <c r="D74" s="60" t="str">
        <f>VLOOKUP($B74,Both_IDtemplate!$A$1:$D$217,3,FALSE)</f>
        <v>32P</v>
      </c>
      <c r="E74" s="60" t="str">
        <f>VLOOKUP($B74,Both_IDtemplate!$A$1:$D$217,4,FALSE)</f>
        <v>32P2</v>
      </c>
      <c r="F74" s="9">
        <v>0.7</v>
      </c>
      <c r="G74">
        <v>2.1999999999999999E-2</v>
      </c>
      <c r="H74" s="55">
        <v>0.94899999999999995</v>
      </c>
      <c r="I74">
        <v>0.89800000000000002</v>
      </c>
      <c r="J74">
        <v>184.5</v>
      </c>
      <c r="K74">
        <v>205.1</v>
      </c>
      <c r="L74">
        <v>0</v>
      </c>
      <c r="M74">
        <v>0</v>
      </c>
      <c r="N74" s="54">
        <v>40918.553680555553</v>
      </c>
      <c r="O74" s="41">
        <v>6002</v>
      </c>
      <c r="P74">
        <v>685</v>
      </c>
      <c r="Q74">
        <v>665</v>
      </c>
      <c r="R74">
        <v>300</v>
      </c>
      <c r="S74">
        <v>600</v>
      </c>
      <c r="T74">
        <v>4.0679999999999996</v>
      </c>
      <c r="U74">
        <v>11.97</v>
      </c>
      <c r="V74">
        <v>4786</v>
      </c>
      <c r="W74">
        <v>979</v>
      </c>
      <c r="X74">
        <v>5.0999999999999997E-2</v>
      </c>
      <c r="Y74" s="39"/>
      <c r="Z74" s="23">
        <f>VLOOKUP($B74,volume!$A$2:$M$211,10, FALSE)</f>
        <v>5686.1820624343018</v>
      </c>
      <c r="AA74" s="60">
        <f t="shared" si="1"/>
        <v>1.0418799632716722</v>
      </c>
      <c r="AF74" s="16"/>
      <c r="AG74" s="16"/>
      <c r="AH74" s="16"/>
      <c r="AI74" s="16"/>
      <c r="AJ74" s="16"/>
      <c r="AK74" s="16"/>
    </row>
    <row r="75" spans="1:37" s="8" customFormat="1">
      <c r="A75" s="54">
        <v>40918.564074074071</v>
      </c>
      <c r="B75" s="41">
        <v>6003</v>
      </c>
      <c r="C75" s="60" t="str">
        <f>VLOOKUP(B75,Both_IDtemplate!$A$1:$D$217,2,FALSE)</f>
        <v>32P</v>
      </c>
      <c r="D75" s="60" t="str">
        <f>VLOOKUP($B75,Both_IDtemplate!$A$1:$D$217,3,FALSE)</f>
        <v>32P</v>
      </c>
      <c r="E75" s="60" t="str">
        <f>VLOOKUP($B75,Both_IDtemplate!$A$1:$D$217,4,FALSE)</f>
        <v>32P3</v>
      </c>
      <c r="F75" s="9">
        <v>0.7</v>
      </c>
      <c r="G75">
        <v>4.2000000000000003E-2</v>
      </c>
      <c r="H75" s="55">
        <v>0.98899999999999999</v>
      </c>
      <c r="I75">
        <v>1.6910000000000001</v>
      </c>
      <c r="J75">
        <v>160.9</v>
      </c>
      <c r="K75">
        <v>179.4</v>
      </c>
      <c r="L75">
        <v>0</v>
      </c>
      <c r="M75">
        <v>0</v>
      </c>
      <c r="N75" s="54">
        <v>40918.564074074071</v>
      </c>
      <c r="O75" s="41">
        <v>6003</v>
      </c>
      <c r="P75">
        <v>420</v>
      </c>
      <c r="Q75">
        <v>400</v>
      </c>
      <c r="R75">
        <v>300</v>
      </c>
      <c r="S75">
        <v>600</v>
      </c>
      <c r="T75">
        <v>2.0449999999999999</v>
      </c>
      <c r="U75">
        <v>11.98</v>
      </c>
      <c r="V75">
        <v>4786</v>
      </c>
      <c r="W75">
        <v>981</v>
      </c>
      <c r="X75">
        <v>5.0999999999999997E-2</v>
      </c>
      <c r="Y75" s="39"/>
      <c r="Z75" s="23">
        <f>VLOOKUP($B75,volume!$A$2:$M$211,10, FALSE)</f>
        <v>5876.1973670958632</v>
      </c>
      <c r="AA75" s="60">
        <f t="shared" si="1"/>
        <v>2.0748601987829773</v>
      </c>
      <c r="AF75" s="16"/>
      <c r="AG75" s="16"/>
      <c r="AH75" s="16"/>
      <c r="AI75" s="16"/>
      <c r="AJ75" s="16"/>
      <c r="AK75" s="16"/>
    </row>
    <row r="76" spans="1:37" s="8" customFormat="1">
      <c r="A76" s="54">
        <v>40918.652685185189</v>
      </c>
      <c r="B76">
        <v>1121</v>
      </c>
      <c r="C76" s="60" t="str">
        <f>VLOOKUP(B76,Both_IDtemplate!$A$1:$D$217,2,FALSE)</f>
        <v>A1</v>
      </c>
      <c r="D76" s="60" t="str">
        <f>VLOOKUP($B76,Both_IDtemplate!$A$1:$D$217,3,FALSE)</f>
        <v>A1B</v>
      </c>
      <c r="E76" s="60" t="str">
        <f>VLOOKUP($B76,Both_IDtemplate!$A$1:$D$217,4,FALSE)</f>
        <v>A1B1</v>
      </c>
      <c r="F76" s="9">
        <v>0.7</v>
      </c>
      <c r="G76">
        <v>5.1999999999999998E-2</v>
      </c>
      <c r="H76" s="55">
        <v>0.99399999999999999</v>
      </c>
      <c r="I76">
        <v>2.1360000000000001</v>
      </c>
      <c r="J76">
        <v>293.10000000000002</v>
      </c>
      <c r="K76">
        <v>323.7</v>
      </c>
      <c r="L76">
        <v>0</v>
      </c>
      <c r="M76">
        <v>0</v>
      </c>
      <c r="N76" s="54">
        <v>40918.652685185189</v>
      </c>
      <c r="O76">
        <v>1121</v>
      </c>
      <c r="P76">
        <v>420</v>
      </c>
      <c r="Q76">
        <v>400</v>
      </c>
      <c r="R76">
        <v>300</v>
      </c>
      <c r="S76">
        <v>600</v>
      </c>
      <c r="T76">
        <v>3.1160000000000001</v>
      </c>
      <c r="U76">
        <v>11.86</v>
      </c>
      <c r="V76">
        <v>4786</v>
      </c>
      <c r="W76">
        <v>985</v>
      </c>
      <c r="X76">
        <v>5.0999999999999997E-2</v>
      </c>
      <c r="Y76" s="39"/>
      <c r="Z76" s="23">
        <f>VLOOKUP($B76,volume!$A$2:$M$211,10, FALSE)</f>
        <v>5325.1529835773345</v>
      </c>
      <c r="AA76" s="60">
        <f t="shared" si="1"/>
        <v>2.3284022591389335</v>
      </c>
      <c r="AF76" s="16"/>
      <c r="AG76" s="16"/>
      <c r="AH76" s="16"/>
      <c r="AI76" s="16"/>
      <c r="AJ76" s="16"/>
      <c r="AK76" s="16"/>
    </row>
    <row r="77" spans="1:37" s="8" customFormat="1">
      <c r="A77" s="54">
        <v>40918.634467592594</v>
      </c>
      <c r="B77">
        <v>1122</v>
      </c>
      <c r="C77" s="60" t="str">
        <f>VLOOKUP(B77,Both_IDtemplate!$A$1:$D$217,2,FALSE)</f>
        <v>A1</v>
      </c>
      <c r="D77" s="60" t="str">
        <f>VLOOKUP($B77,Both_IDtemplate!$A$1:$D$217,3,FALSE)</f>
        <v>A1B</v>
      </c>
      <c r="E77" s="60" t="str">
        <f>VLOOKUP($B77,Both_IDtemplate!$A$1:$D$217,4,FALSE)</f>
        <v>A1B2</v>
      </c>
      <c r="F77" s="9">
        <v>0.7</v>
      </c>
      <c r="G77">
        <v>9.9000000000000005E-2</v>
      </c>
      <c r="H77" s="55">
        <v>0.99299999999999999</v>
      </c>
      <c r="I77">
        <v>3.2330000000000001</v>
      </c>
      <c r="J77">
        <v>160.69999999999999</v>
      </c>
      <c r="K77">
        <v>179.2</v>
      </c>
      <c r="L77">
        <v>0</v>
      </c>
      <c r="M77">
        <v>0</v>
      </c>
      <c r="N77" s="54">
        <v>40918.634467592594</v>
      </c>
      <c r="O77">
        <v>1122</v>
      </c>
      <c r="P77">
        <v>660</v>
      </c>
      <c r="Q77">
        <v>630</v>
      </c>
      <c r="R77">
        <v>300</v>
      </c>
      <c r="S77">
        <v>600</v>
      </c>
      <c r="T77">
        <v>1.6890000000000001</v>
      </c>
      <c r="U77">
        <v>11.84</v>
      </c>
      <c r="V77">
        <v>4786</v>
      </c>
      <c r="W77">
        <v>779</v>
      </c>
      <c r="X77">
        <v>5.0999999999999997E-2</v>
      </c>
      <c r="Y77" s="39"/>
      <c r="Z77" s="23">
        <f>VLOOKUP($B77,volume!$A$2:$M$211,10, FALSE)</f>
        <v>5578.5067231260837</v>
      </c>
      <c r="AA77" s="60">
        <f t="shared" si="1"/>
        <v>3.6917073566616101</v>
      </c>
      <c r="AB77" s="8">
        <f>AVERAGE(AA73:AA84)</f>
        <v>1.8484612605092368</v>
      </c>
      <c r="AF77" s="16"/>
      <c r="AG77" s="16"/>
      <c r="AH77" s="16"/>
      <c r="AI77" s="16"/>
      <c r="AJ77" s="16"/>
      <c r="AK77" s="16"/>
    </row>
    <row r="78" spans="1:37" s="8" customFormat="1">
      <c r="A78" s="54">
        <v>40918.642268518517</v>
      </c>
      <c r="B78">
        <v>1123</v>
      </c>
      <c r="C78" s="60" t="str">
        <f>VLOOKUP(B78,Both_IDtemplate!$A$1:$D$217,2,FALSE)</f>
        <v>A1</v>
      </c>
      <c r="D78" s="60" t="str">
        <f>VLOOKUP($B78,Both_IDtemplate!$A$1:$D$217,3,FALSE)</f>
        <v>A1B</v>
      </c>
      <c r="E78" s="60" t="str">
        <f>VLOOKUP($B78,Both_IDtemplate!$A$1:$D$217,4,FALSE)</f>
        <v>A1B3</v>
      </c>
      <c r="F78" s="9">
        <v>0.7</v>
      </c>
      <c r="G78">
        <v>5.8999999999999997E-2</v>
      </c>
      <c r="H78" s="55">
        <v>0.99099999999999999</v>
      </c>
      <c r="I78">
        <v>1.91</v>
      </c>
      <c r="J78">
        <v>209</v>
      </c>
      <c r="K78">
        <v>231.9</v>
      </c>
      <c r="L78">
        <v>0</v>
      </c>
      <c r="M78">
        <v>0</v>
      </c>
      <c r="N78" s="54">
        <v>40918.642268518517</v>
      </c>
      <c r="O78">
        <v>1123</v>
      </c>
      <c r="P78">
        <v>500</v>
      </c>
      <c r="Q78">
        <v>480</v>
      </c>
      <c r="R78">
        <v>300</v>
      </c>
      <c r="S78">
        <v>600</v>
      </c>
      <c r="T78">
        <v>1.391</v>
      </c>
      <c r="U78">
        <v>12.03</v>
      </c>
      <c r="V78">
        <v>4786</v>
      </c>
      <c r="W78">
        <v>784.1</v>
      </c>
      <c r="X78">
        <v>5.0999999999999997E-2</v>
      </c>
      <c r="Y78" s="39"/>
      <c r="Z78" s="23">
        <f>VLOOKUP($B78,volume!$A$2:$M$211,10, FALSE)</f>
        <v>5382.1575749758031</v>
      </c>
      <c r="AA78" s="60">
        <f t="shared" si="1"/>
        <v>2.1388874579370589</v>
      </c>
      <c r="AF78" s="16"/>
      <c r="AG78" s="16"/>
      <c r="AH78" s="16"/>
      <c r="AI78" s="16"/>
      <c r="AJ78" s="16"/>
      <c r="AK78" s="16"/>
    </row>
    <row r="79" spans="1:37" s="8" customFormat="1">
      <c r="A79" s="54">
        <v>40918.589189814818</v>
      </c>
      <c r="B79">
        <v>3321</v>
      </c>
      <c r="C79" s="60" t="str">
        <f>VLOOKUP(B79,Both_IDtemplate!$A$1:$D$217,2,FALSE)</f>
        <v>C3</v>
      </c>
      <c r="D79" s="60" t="str">
        <f>VLOOKUP($B79,Both_IDtemplate!$A$1:$D$217,3,FALSE)</f>
        <v>C3B</v>
      </c>
      <c r="E79" s="60" t="str">
        <f>VLOOKUP($B79,Both_IDtemplate!$A$1:$D$217,4,FALSE)</f>
        <v>C3B1</v>
      </c>
      <c r="F79" s="9">
        <v>0.7</v>
      </c>
      <c r="G79">
        <v>5.3999999999999999E-2</v>
      </c>
      <c r="H79" s="55">
        <v>0.99299999999999999</v>
      </c>
      <c r="I79">
        <v>1.7310000000000001</v>
      </c>
      <c r="J79">
        <v>77.569999999999993</v>
      </c>
      <c r="K79">
        <v>88.5</v>
      </c>
      <c r="L79">
        <v>0</v>
      </c>
      <c r="M79">
        <v>0</v>
      </c>
      <c r="N79" s="54">
        <v>40918.589189814818</v>
      </c>
      <c r="O79">
        <v>3321</v>
      </c>
      <c r="P79">
        <v>545</v>
      </c>
      <c r="Q79">
        <v>515</v>
      </c>
      <c r="R79">
        <v>300</v>
      </c>
      <c r="S79">
        <v>600</v>
      </c>
      <c r="T79">
        <v>3.0609999999999999</v>
      </c>
      <c r="U79">
        <v>11.82</v>
      </c>
      <c r="V79">
        <v>4786</v>
      </c>
      <c r="W79">
        <v>784</v>
      </c>
      <c r="X79">
        <v>5.0999999999999997E-2</v>
      </c>
      <c r="Y79" s="39"/>
      <c r="Z79" s="23">
        <f>VLOOKUP($B79,volume!$A$2:$M$211,10, FALSE)</f>
        <v>6053.5449847799882</v>
      </c>
      <c r="AA79" s="60">
        <f t="shared" si="1"/>
        <v>2.1882274513632551</v>
      </c>
      <c r="AF79" s="16"/>
      <c r="AG79" s="16"/>
      <c r="AH79" s="16"/>
      <c r="AI79" s="16"/>
      <c r="AJ79" s="16"/>
      <c r="AK79" s="16"/>
    </row>
    <row r="80" spans="1:37" s="8" customFormat="1">
      <c r="A80" s="54">
        <v>40918.584467592591</v>
      </c>
      <c r="B80">
        <v>3322</v>
      </c>
      <c r="C80" s="60" t="str">
        <f>VLOOKUP(B80,Both_IDtemplate!$A$1:$D$217,2,FALSE)</f>
        <v>C3</v>
      </c>
      <c r="D80" s="60" t="str">
        <f>VLOOKUP($B80,Both_IDtemplate!$A$1:$D$217,3,FALSE)</f>
        <v>C3B</v>
      </c>
      <c r="E80" s="60" t="str">
        <f>VLOOKUP($B80,Both_IDtemplate!$A$1:$D$217,4,FALSE)</f>
        <v>C3B2</v>
      </c>
      <c r="F80" s="9">
        <v>0.7</v>
      </c>
      <c r="G80">
        <v>3.6999999999999998E-2</v>
      </c>
      <c r="H80" s="55">
        <v>0.99</v>
      </c>
      <c r="I80">
        <v>1.1839999999999999</v>
      </c>
      <c r="J80">
        <v>46.29</v>
      </c>
      <c r="K80">
        <v>54.4</v>
      </c>
      <c r="L80">
        <v>0</v>
      </c>
      <c r="M80">
        <v>0</v>
      </c>
      <c r="N80" s="54">
        <v>40918.584467592591</v>
      </c>
      <c r="O80">
        <v>3322</v>
      </c>
      <c r="P80">
        <v>480</v>
      </c>
      <c r="Q80">
        <v>460</v>
      </c>
      <c r="R80">
        <v>300</v>
      </c>
      <c r="S80">
        <v>600</v>
      </c>
      <c r="T80">
        <v>0.88500000000000001</v>
      </c>
      <c r="U80">
        <v>11.89</v>
      </c>
      <c r="V80">
        <v>4786</v>
      </c>
      <c r="W80">
        <v>772.9</v>
      </c>
      <c r="X80">
        <v>5.0999999999999997E-2</v>
      </c>
      <c r="Y80" s="39"/>
      <c r="Z80" s="23">
        <f>VLOOKUP($B80,volume!$A$2:$M$211,10, FALSE)</f>
        <v>5464.4975403291464</v>
      </c>
      <c r="AA80" s="60">
        <f t="shared" si="1"/>
        <v>1.344884352672431</v>
      </c>
      <c r="AF80" s="16"/>
      <c r="AG80" s="16"/>
      <c r="AH80" s="16"/>
      <c r="AI80" s="16"/>
      <c r="AJ80" s="16"/>
      <c r="AK80" s="16"/>
    </row>
    <row r="81" spans="1:41" s="8" customFormat="1">
      <c r="A81" s="54">
        <v>40918.596921296295</v>
      </c>
      <c r="B81">
        <v>3323</v>
      </c>
      <c r="C81" s="60" t="str">
        <f>VLOOKUP(B81,Both_IDtemplate!$A$1:$D$217,2,FALSE)</f>
        <v>C3</v>
      </c>
      <c r="D81" s="60" t="str">
        <f>VLOOKUP($B81,Both_IDtemplate!$A$1:$D$217,3,FALSE)</f>
        <v>C3B</v>
      </c>
      <c r="E81" s="60" t="str">
        <f>VLOOKUP($B81,Both_IDtemplate!$A$1:$D$217,4,FALSE)</f>
        <v>C3B3</v>
      </c>
      <c r="F81" s="9">
        <v>0.7</v>
      </c>
      <c r="G81">
        <v>0.104</v>
      </c>
      <c r="H81" s="55">
        <v>0.996</v>
      </c>
      <c r="I81">
        <v>3.419</v>
      </c>
      <c r="J81">
        <v>147.80000000000001</v>
      </c>
      <c r="K81">
        <v>165.1</v>
      </c>
      <c r="L81">
        <v>0</v>
      </c>
      <c r="M81">
        <v>0</v>
      </c>
      <c r="N81" s="54">
        <v>40918.596921296295</v>
      </c>
      <c r="O81">
        <v>3323</v>
      </c>
      <c r="P81">
        <v>750</v>
      </c>
      <c r="Q81">
        <v>720</v>
      </c>
      <c r="R81">
        <v>300</v>
      </c>
      <c r="S81">
        <v>600</v>
      </c>
      <c r="T81">
        <v>1.1439999999999999</v>
      </c>
      <c r="U81">
        <v>11.78</v>
      </c>
      <c r="V81">
        <v>4786</v>
      </c>
      <c r="W81">
        <v>794.5</v>
      </c>
      <c r="X81">
        <v>5.0999999999999997E-2</v>
      </c>
      <c r="Y81" s="39"/>
      <c r="Z81" s="23">
        <f>VLOOKUP($B81,volume!$A$2:$M$211,10, FALSE)</f>
        <v>5071.7992440285852</v>
      </c>
      <c r="AA81" s="60">
        <f t="shared" si="1"/>
        <v>3.6032008598590055</v>
      </c>
      <c r="AF81" s="16"/>
      <c r="AG81" s="16"/>
      <c r="AH81" s="16"/>
      <c r="AI81" s="16"/>
      <c r="AJ81" s="16"/>
      <c r="AK81" s="16"/>
    </row>
    <row r="82" spans="1:41" s="8" customFormat="1">
      <c r="A82" s="54">
        <v>40918.712777777779</v>
      </c>
      <c r="B82">
        <v>4121</v>
      </c>
      <c r="C82" s="60" t="str">
        <f>VLOOKUP(B82,Both_IDtemplate!$A$1:$D$217,2,FALSE)</f>
        <v>D1</v>
      </c>
      <c r="D82" s="60" t="str">
        <f>VLOOKUP($B82,Both_IDtemplate!$A$1:$D$217,3,FALSE)</f>
        <v>D1B</v>
      </c>
      <c r="E82" s="60" t="str">
        <f>VLOOKUP($B82,Both_IDtemplate!$A$1:$D$217,4,FALSE)</f>
        <v>D1B1</v>
      </c>
      <c r="F82" s="9">
        <v>0.7</v>
      </c>
      <c r="G82">
        <v>1.7000000000000001E-2</v>
      </c>
      <c r="H82" s="55">
        <v>0.86199999999999999</v>
      </c>
      <c r="I82">
        <v>0.68400000000000005</v>
      </c>
      <c r="J82">
        <v>201.3</v>
      </c>
      <c r="K82">
        <v>223.5</v>
      </c>
      <c r="L82">
        <v>0</v>
      </c>
      <c r="M82">
        <v>0</v>
      </c>
      <c r="N82" s="54">
        <v>40918.712777777779</v>
      </c>
      <c r="O82">
        <v>4121</v>
      </c>
      <c r="P82">
        <v>690</v>
      </c>
      <c r="Q82">
        <v>670</v>
      </c>
      <c r="R82">
        <v>300</v>
      </c>
      <c r="S82">
        <v>600</v>
      </c>
      <c r="T82">
        <v>2.1579999999999999</v>
      </c>
      <c r="U82">
        <v>12.19</v>
      </c>
      <c r="V82">
        <v>4786</v>
      </c>
      <c r="W82">
        <v>987</v>
      </c>
      <c r="X82">
        <v>5.0999999999999997E-2</v>
      </c>
      <c r="Y82" s="39"/>
      <c r="Z82" s="23">
        <f>VLOOKUP($B82,volume!$A$2:$M$211,10, FALSE)</f>
        <v>6173.8880110656428</v>
      </c>
      <c r="AA82" s="60">
        <f t="shared" si="1"/>
        <v>0.88740240149352889</v>
      </c>
      <c r="AF82" s="16"/>
      <c r="AG82" s="16"/>
      <c r="AH82" s="16"/>
      <c r="AI82" s="16"/>
      <c r="AJ82" s="16"/>
      <c r="AK82" s="16"/>
    </row>
    <row r="83" spans="1:41" s="8" customFormat="1">
      <c r="A83" s="54">
        <v>40918.696550925924</v>
      </c>
      <c r="B83">
        <v>4122</v>
      </c>
      <c r="C83" s="60" t="str">
        <f>VLOOKUP(B83,Both_IDtemplate!$A$1:$D$217,2,FALSE)</f>
        <v>D1</v>
      </c>
      <c r="D83" s="60" t="str">
        <f>VLOOKUP($B83,Both_IDtemplate!$A$1:$D$217,3,FALSE)</f>
        <v>D1B</v>
      </c>
      <c r="E83" s="60" t="str">
        <f>VLOOKUP($B83,Both_IDtemplate!$A$1:$D$217,4,FALSE)</f>
        <v>D1B2</v>
      </c>
      <c r="F83" s="9">
        <v>0.7</v>
      </c>
      <c r="G83">
        <v>0.02</v>
      </c>
      <c r="H83" s="55">
        <v>0.92500000000000004</v>
      </c>
      <c r="I83">
        <v>0.80900000000000005</v>
      </c>
      <c r="J83">
        <v>270.2</v>
      </c>
      <c r="K83">
        <v>298.60000000000002</v>
      </c>
      <c r="L83">
        <v>0</v>
      </c>
      <c r="M83">
        <v>0</v>
      </c>
      <c r="N83" s="54">
        <v>40918.696550925924</v>
      </c>
      <c r="O83">
        <v>4122</v>
      </c>
      <c r="P83">
        <v>550</v>
      </c>
      <c r="Q83">
        <v>530</v>
      </c>
      <c r="R83">
        <v>300</v>
      </c>
      <c r="S83">
        <v>600</v>
      </c>
      <c r="T83">
        <v>1.8580000000000001</v>
      </c>
      <c r="U83">
        <v>12.21</v>
      </c>
      <c r="V83">
        <v>4786</v>
      </c>
      <c r="W83">
        <v>986</v>
      </c>
      <c r="X83">
        <v>5.0999999999999997E-2</v>
      </c>
      <c r="Y83" s="39"/>
      <c r="Z83" s="23">
        <f>VLOOKUP($B83,volume!$A$2:$M$211,10, FALSE)</f>
        <v>6085.2142022235812</v>
      </c>
      <c r="AA83" s="60">
        <f t="shared" si="1"/>
        <v>1.0290875426403221</v>
      </c>
      <c r="AF83" s="16"/>
      <c r="AG83" s="16"/>
      <c r="AH83" s="16"/>
      <c r="AI83" s="16"/>
      <c r="AJ83" s="16"/>
      <c r="AK83" s="16"/>
    </row>
    <row r="84" spans="1:41" s="8" customFormat="1">
      <c r="A84" s="61">
        <v>40918.706250000003</v>
      </c>
      <c r="B84" s="62">
        <v>4123</v>
      </c>
      <c r="C84" s="59" t="str">
        <f>VLOOKUP(B84,Both_IDtemplate!$A$1:$D$217,2,FALSE)</f>
        <v>D1</v>
      </c>
      <c r="D84" s="59" t="str">
        <f>VLOOKUP($B84,Both_IDtemplate!$A$1:$D$217,3,FALSE)</f>
        <v>D1B</v>
      </c>
      <c r="E84" s="59" t="str">
        <f>VLOOKUP($B84,Both_IDtemplate!$A$1:$D$217,4,FALSE)</f>
        <v>D1B3</v>
      </c>
      <c r="F84" s="67">
        <v>0.7</v>
      </c>
      <c r="G84" s="62">
        <v>2.3E-2</v>
      </c>
      <c r="H84" s="63">
        <v>0.94499999999999995</v>
      </c>
      <c r="I84" s="62">
        <v>0.93</v>
      </c>
      <c r="J84" s="62">
        <v>328.9</v>
      </c>
      <c r="K84" s="62">
        <v>362.7</v>
      </c>
      <c r="L84" s="62">
        <v>0</v>
      </c>
      <c r="M84" s="62">
        <v>0</v>
      </c>
      <c r="N84" s="61">
        <v>40918.706250000003</v>
      </c>
      <c r="O84" s="62">
        <v>4123</v>
      </c>
      <c r="P84" s="62">
        <v>555</v>
      </c>
      <c r="Q84" s="62">
        <v>535</v>
      </c>
      <c r="R84" s="62">
        <v>300</v>
      </c>
      <c r="S84" s="62">
        <v>600</v>
      </c>
      <c r="T84" s="62">
        <v>2.347</v>
      </c>
      <c r="U84" s="62">
        <v>12.27</v>
      </c>
      <c r="V84" s="62">
        <v>4786</v>
      </c>
      <c r="W84" s="62">
        <v>987</v>
      </c>
      <c r="X84" s="62">
        <v>5.0999999999999997E-2</v>
      </c>
      <c r="Y84" s="53"/>
      <c r="Z84" s="23">
        <f>VLOOKUP($B84,volume!$A$2:$M$211,10, FALSE)</f>
        <v>5572.1728796373645</v>
      </c>
      <c r="AA84" s="59">
        <f t="shared" si="1"/>
        <v>1.0828471156124839</v>
      </c>
      <c r="AF84" s="16"/>
      <c r="AG84" s="16"/>
      <c r="AH84" s="16"/>
      <c r="AI84" s="16"/>
      <c r="AJ84" s="16"/>
      <c r="AK84" s="16"/>
    </row>
    <row r="85" spans="1:41" s="8" customFormat="1">
      <c r="A85" s="54">
        <v>40942.674027777779</v>
      </c>
      <c r="B85">
        <v>1121</v>
      </c>
      <c r="C85" s="60" t="str">
        <f>VLOOKUP(B85,Both_IDtemplate!$A$1:$D$217,2,FALSE)</f>
        <v>A1</v>
      </c>
      <c r="D85" s="60" t="str">
        <f>VLOOKUP($B85,Both_IDtemplate!$A$1:$D$217,3,FALSE)</f>
        <v>A1B</v>
      </c>
      <c r="E85" s="60" t="str">
        <f>VLOOKUP($B85,Both_IDtemplate!$A$1:$D$217,4,FALSE)</f>
        <v>A1B1</v>
      </c>
      <c r="F85" s="9">
        <v>0.7</v>
      </c>
      <c r="G85">
        <v>0.02</v>
      </c>
      <c r="H85" s="55">
        <v>0.94199999999999995</v>
      </c>
      <c r="I85">
        <v>0.83599999999999997</v>
      </c>
      <c r="J85">
        <v>184.6</v>
      </c>
      <c r="K85">
        <v>205.2</v>
      </c>
      <c r="L85">
        <v>0</v>
      </c>
      <c r="M85">
        <v>0</v>
      </c>
      <c r="N85" s="54">
        <v>40942.674027777779</v>
      </c>
      <c r="O85">
        <v>1121</v>
      </c>
      <c r="P85">
        <v>665</v>
      </c>
      <c r="Q85">
        <v>635</v>
      </c>
      <c r="R85">
        <v>300</v>
      </c>
      <c r="S85">
        <v>600</v>
      </c>
      <c r="T85">
        <v>0.56699999999999995</v>
      </c>
      <c r="U85">
        <v>11.92</v>
      </c>
      <c r="V85">
        <v>4786</v>
      </c>
      <c r="W85">
        <v>1000</v>
      </c>
      <c r="X85">
        <v>5.0999999999999997E-2</v>
      </c>
      <c r="Z85" s="23">
        <f>VLOOKUP($B85,volume!$A$2:$M$211,10, FALSE)</f>
        <v>5325.1529835773345</v>
      </c>
      <c r="AA85" s="60">
        <f t="shared" si="1"/>
        <v>0.91764837297620971</v>
      </c>
      <c r="AB85" s="39"/>
      <c r="AI85" s="16"/>
      <c r="AJ85" s="16"/>
      <c r="AK85" s="16"/>
      <c r="AL85" s="16"/>
      <c r="AM85" s="16"/>
      <c r="AN85" s="16"/>
    </row>
    <row r="86" spans="1:41" s="8" customFormat="1">
      <c r="A86" s="54">
        <v>40942.635555555556</v>
      </c>
      <c r="B86">
        <v>1122</v>
      </c>
      <c r="C86" s="60" t="str">
        <f>VLOOKUP(B86,Both_IDtemplate!$A$1:$D$217,2,FALSE)</f>
        <v>A1</v>
      </c>
      <c r="D86" s="60" t="str">
        <f>VLOOKUP($B86,Both_IDtemplate!$A$1:$D$217,3,FALSE)</f>
        <v>A1B</v>
      </c>
      <c r="E86" s="60" t="str">
        <f>VLOOKUP($B86,Both_IDtemplate!$A$1:$D$217,4,FALSE)</f>
        <v>A1B2</v>
      </c>
      <c r="F86" s="9">
        <v>0.7</v>
      </c>
      <c r="G86">
        <v>5.3999999999999999E-2</v>
      </c>
      <c r="H86" s="55">
        <v>0.98799999999999999</v>
      </c>
      <c r="I86">
        <v>2.258</v>
      </c>
      <c r="J86">
        <v>165.2</v>
      </c>
      <c r="K86">
        <v>184.1</v>
      </c>
      <c r="L86">
        <v>0</v>
      </c>
      <c r="M86">
        <v>0</v>
      </c>
      <c r="N86" s="54">
        <v>40942.635555555556</v>
      </c>
      <c r="O86">
        <v>1122</v>
      </c>
      <c r="P86">
        <v>820</v>
      </c>
      <c r="Q86">
        <v>820</v>
      </c>
      <c r="R86">
        <v>300</v>
      </c>
      <c r="S86">
        <v>600</v>
      </c>
      <c r="T86">
        <v>0.41199999999999998</v>
      </c>
      <c r="U86">
        <v>11.8</v>
      </c>
      <c r="V86">
        <v>4786</v>
      </c>
      <c r="W86">
        <v>1003</v>
      </c>
      <c r="X86">
        <v>5.0999999999999997E-2</v>
      </c>
      <c r="Z86" s="23">
        <f>VLOOKUP($B86,volume!$A$2:$M$211,10, FALSE)</f>
        <v>5578.5067231260837</v>
      </c>
      <c r="AA86" s="60">
        <f t="shared" si="1"/>
        <v>2.6047917286602091</v>
      </c>
      <c r="AC86" s="39"/>
      <c r="AJ86" s="16"/>
      <c r="AK86" s="16"/>
      <c r="AL86" s="16"/>
      <c r="AM86" s="16"/>
      <c r="AN86" s="16"/>
      <c r="AO86" s="16"/>
    </row>
    <row r="87" spans="1:41" s="8" customFormat="1">
      <c r="A87" s="54">
        <v>40941.58525462963</v>
      </c>
      <c r="B87">
        <v>1123</v>
      </c>
      <c r="C87" s="60" t="str">
        <f>VLOOKUP(B87,Both_IDtemplate!$A$1:$D$217,2,FALSE)</f>
        <v>A1</v>
      </c>
      <c r="D87" s="60" t="str">
        <f>VLOOKUP($B87,Both_IDtemplate!$A$1:$D$217,3,FALSE)</f>
        <v>A1B</v>
      </c>
      <c r="E87" s="60" t="str">
        <f>VLOOKUP($B87,Both_IDtemplate!$A$1:$D$217,4,FALSE)</f>
        <v>A1B3</v>
      </c>
      <c r="F87" s="9">
        <v>0.7</v>
      </c>
      <c r="G87">
        <v>4.4999999999999998E-2</v>
      </c>
      <c r="H87" s="55">
        <v>0.98599999999999999</v>
      </c>
      <c r="I87">
        <v>1.865</v>
      </c>
      <c r="J87">
        <v>177.5</v>
      </c>
      <c r="K87">
        <v>197.6</v>
      </c>
      <c r="L87">
        <v>0</v>
      </c>
      <c r="M87">
        <v>0</v>
      </c>
      <c r="N87" s="54">
        <v>40941.58525462963</v>
      </c>
      <c r="O87">
        <v>1123</v>
      </c>
      <c r="P87">
        <v>630</v>
      </c>
      <c r="Q87">
        <v>600</v>
      </c>
      <c r="R87">
        <v>300</v>
      </c>
      <c r="S87">
        <v>600</v>
      </c>
      <c r="T87">
        <v>2.1760000000000002</v>
      </c>
      <c r="U87">
        <v>12.31</v>
      </c>
      <c r="V87">
        <v>4786</v>
      </c>
      <c r="W87">
        <v>995</v>
      </c>
      <c r="X87">
        <v>5.0999999999999997E-2</v>
      </c>
      <c r="Z87" s="23">
        <f>VLOOKUP($B87,volume!$A$2:$M$211,10, FALSE)</f>
        <v>5382.1575749758031</v>
      </c>
      <c r="AA87" s="60">
        <f t="shared" si="1"/>
        <v>2.0642361146170982</v>
      </c>
      <c r="AC87" s="39"/>
      <c r="AI87" s="16"/>
      <c r="AJ87" s="16"/>
      <c r="AK87" s="16"/>
      <c r="AL87" s="16"/>
    </row>
    <row r="88" spans="1:41" s="8" customFormat="1">
      <c r="A88" s="54">
        <v>40942.528726851851</v>
      </c>
      <c r="B88">
        <v>3222</v>
      </c>
      <c r="C88" s="60" t="str">
        <f>VLOOKUP(B88,Both_IDtemplate!$A$1:$D$217,2,FALSE)</f>
        <v>C2</v>
      </c>
      <c r="D88" s="60" t="str">
        <f>VLOOKUP($B88,Both_IDtemplate!$A$1:$D$217,3,FALSE)</f>
        <v>C2B</v>
      </c>
      <c r="E88" s="60" t="str">
        <f>VLOOKUP($B88,Both_IDtemplate!$A$1:$D$217,4,FALSE)</f>
        <v>C2B2</v>
      </c>
      <c r="F88" s="9">
        <v>0.7</v>
      </c>
      <c r="G88">
        <v>4.2999999999999997E-2</v>
      </c>
      <c r="H88" s="55">
        <v>0.97699999999999998</v>
      </c>
      <c r="I88">
        <v>1.796</v>
      </c>
      <c r="J88">
        <v>166.8</v>
      </c>
      <c r="K88">
        <v>185.9</v>
      </c>
      <c r="L88">
        <v>0</v>
      </c>
      <c r="M88">
        <v>0</v>
      </c>
      <c r="N88" s="54">
        <v>40942.528726851851</v>
      </c>
      <c r="O88">
        <v>3222</v>
      </c>
      <c r="P88">
        <v>635</v>
      </c>
      <c r="Q88">
        <v>605</v>
      </c>
      <c r="R88">
        <v>300</v>
      </c>
      <c r="S88">
        <v>600</v>
      </c>
      <c r="T88">
        <v>-2.6880000000000002</v>
      </c>
      <c r="U88">
        <v>11.92</v>
      </c>
      <c r="V88">
        <v>4786</v>
      </c>
      <c r="W88">
        <v>1002</v>
      </c>
      <c r="X88">
        <v>5.0999999999999997E-2</v>
      </c>
      <c r="Z88" s="23">
        <f>VLOOKUP($B88,volume!$A$2:$M$211,10, FALSE)</f>
        <v>6186.5556980430811</v>
      </c>
      <c r="AA88" s="60">
        <f t="shared" si="1"/>
        <v>2.3243295350080144</v>
      </c>
      <c r="AC88" s="39"/>
      <c r="AI88" s="16"/>
      <c r="AJ88" s="16"/>
      <c r="AK88" s="16"/>
      <c r="AL88" s="16"/>
    </row>
    <row r="89" spans="1:41" s="8" customFormat="1">
      <c r="A89" s="54">
        <v>40942.490717592591</v>
      </c>
      <c r="B89">
        <v>3321</v>
      </c>
      <c r="C89" s="60" t="str">
        <f>VLOOKUP(B89,Both_IDtemplate!$A$1:$D$217,2,FALSE)</f>
        <v>C3</v>
      </c>
      <c r="D89" s="60" t="str">
        <f>VLOOKUP($B89,Both_IDtemplate!$A$1:$D$217,3,FALSE)</f>
        <v>C3B</v>
      </c>
      <c r="E89" s="60" t="str">
        <f>VLOOKUP($B89,Both_IDtemplate!$A$1:$D$217,4,FALSE)</f>
        <v>C3B1</v>
      </c>
      <c r="F89" s="9">
        <v>0.7</v>
      </c>
      <c r="G89">
        <v>2.1000000000000001E-2</v>
      </c>
      <c r="H89" s="55">
        <v>0.93799999999999994</v>
      </c>
      <c r="I89">
        <v>0.89100000000000001</v>
      </c>
      <c r="J89">
        <v>184.4</v>
      </c>
      <c r="K89">
        <v>205.1</v>
      </c>
      <c r="L89">
        <v>0</v>
      </c>
      <c r="M89">
        <v>0</v>
      </c>
      <c r="N89" s="54">
        <v>40942.490717592591</v>
      </c>
      <c r="O89">
        <v>3321</v>
      </c>
      <c r="P89">
        <v>775</v>
      </c>
      <c r="Q89">
        <v>745</v>
      </c>
      <c r="R89">
        <v>300</v>
      </c>
      <c r="S89">
        <v>600</v>
      </c>
      <c r="T89">
        <v>-3.1080000000000001</v>
      </c>
      <c r="U89">
        <v>12.11</v>
      </c>
      <c r="V89">
        <v>4786</v>
      </c>
      <c r="W89">
        <v>1001</v>
      </c>
      <c r="X89">
        <v>5.0999999999999997E-2</v>
      </c>
      <c r="Z89" s="23">
        <f>VLOOKUP($B89,volume!$A$2:$M$211,10, FALSE)</f>
        <v>6053.5449847799882</v>
      </c>
      <c r="AA89" s="60">
        <f t="shared" si="1"/>
        <v>1.1113505196119497</v>
      </c>
      <c r="AB89" s="8">
        <f>AVERAGE(AA85:AA97)</f>
        <v>2.3132345866520811</v>
      </c>
      <c r="AC89" s="39"/>
      <c r="AI89" s="16"/>
      <c r="AJ89" s="16"/>
      <c r="AK89" s="16"/>
      <c r="AL89" s="16"/>
    </row>
    <row r="90" spans="1:41" s="8" customFormat="1">
      <c r="A90" s="54">
        <v>40942.496944444443</v>
      </c>
      <c r="B90">
        <v>3322</v>
      </c>
      <c r="C90" s="60" t="str">
        <f>VLOOKUP(B90,Both_IDtemplate!$A$1:$D$217,2,FALSE)</f>
        <v>C3</v>
      </c>
      <c r="D90" s="60" t="str">
        <f>VLOOKUP($B90,Both_IDtemplate!$A$1:$D$217,3,FALSE)</f>
        <v>C3B</v>
      </c>
      <c r="E90" s="60" t="str">
        <f>VLOOKUP($B90,Both_IDtemplate!$A$1:$D$217,4,FALSE)</f>
        <v>C3B2</v>
      </c>
      <c r="F90" s="9">
        <v>0.7</v>
      </c>
      <c r="G90">
        <v>0.04</v>
      </c>
      <c r="H90" s="55">
        <v>0.97599999999999998</v>
      </c>
      <c r="I90">
        <v>1.6659999999999999</v>
      </c>
      <c r="J90">
        <v>174.9</v>
      </c>
      <c r="K90">
        <v>194.7</v>
      </c>
      <c r="L90">
        <v>0</v>
      </c>
      <c r="M90">
        <v>0</v>
      </c>
      <c r="N90" s="54">
        <v>40942.496944444443</v>
      </c>
      <c r="O90">
        <v>3322</v>
      </c>
      <c r="P90">
        <v>780</v>
      </c>
      <c r="Q90">
        <v>750</v>
      </c>
      <c r="R90">
        <v>300</v>
      </c>
      <c r="S90">
        <v>600</v>
      </c>
      <c r="T90">
        <v>-3.3719999999999999</v>
      </c>
      <c r="U90">
        <v>12.17</v>
      </c>
      <c r="V90">
        <v>4786</v>
      </c>
      <c r="W90">
        <v>1000</v>
      </c>
      <c r="X90">
        <v>5.0999999999999997E-2</v>
      </c>
      <c r="Z90" s="23">
        <f>VLOOKUP($B90,volume!$A$2:$M$211,10, FALSE)</f>
        <v>5464.4975403291464</v>
      </c>
      <c r="AA90" s="60">
        <f t="shared" si="1"/>
        <v>1.9108348706295386</v>
      </c>
      <c r="AC90" s="39"/>
      <c r="AI90" s="16"/>
      <c r="AJ90" s="16"/>
      <c r="AK90" s="16"/>
      <c r="AL90" s="16"/>
    </row>
    <row r="91" spans="1:41" s="8" customFormat="1">
      <c r="A91" s="54">
        <v>40942.483680555553</v>
      </c>
      <c r="B91">
        <v>3323</v>
      </c>
      <c r="C91" s="60" t="str">
        <f>VLOOKUP(B91,Both_IDtemplate!$A$1:$D$217,2,FALSE)</f>
        <v>C3</v>
      </c>
      <c r="D91" s="60" t="str">
        <f>VLOOKUP($B91,Both_IDtemplate!$A$1:$D$217,3,FALSE)</f>
        <v>C3B</v>
      </c>
      <c r="E91" s="60" t="str">
        <f>VLOOKUP($B91,Both_IDtemplate!$A$1:$D$217,4,FALSE)</f>
        <v>C3B3</v>
      </c>
      <c r="F91" s="9">
        <v>0.7</v>
      </c>
      <c r="G91">
        <v>0.126</v>
      </c>
      <c r="H91" s="55">
        <v>0.98699999999999999</v>
      </c>
      <c r="I91">
        <v>5.3</v>
      </c>
      <c r="J91">
        <v>140.6</v>
      </c>
      <c r="K91">
        <v>157.19999999999999</v>
      </c>
      <c r="L91">
        <v>0</v>
      </c>
      <c r="M91">
        <v>0</v>
      </c>
      <c r="N91" s="54">
        <v>40942.483680555553</v>
      </c>
      <c r="O91">
        <v>3323</v>
      </c>
      <c r="P91">
        <v>780</v>
      </c>
      <c r="Q91">
        <v>750</v>
      </c>
      <c r="R91">
        <v>300</v>
      </c>
      <c r="S91">
        <v>600</v>
      </c>
      <c r="T91">
        <v>-2.5870000000000002</v>
      </c>
      <c r="U91">
        <v>12.02</v>
      </c>
      <c r="V91">
        <v>4786</v>
      </c>
      <c r="W91">
        <v>1003</v>
      </c>
      <c r="X91">
        <v>5.0999999999999997E-2</v>
      </c>
      <c r="Z91" s="23">
        <f>VLOOKUP($B91,volume!$A$2:$M$211,10, FALSE)</f>
        <v>5071.7992440285852</v>
      </c>
      <c r="AA91" s="60">
        <f t="shared" si="1"/>
        <v>5.5870671188466758</v>
      </c>
      <c r="AC91" s="39"/>
      <c r="AI91" s="16"/>
      <c r="AJ91" s="16"/>
      <c r="AK91" s="16"/>
      <c r="AL91" s="16"/>
    </row>
    <row r="92" spans="1:41" s="8" customFormat="1">
      <c r="A92" s="54">
        <v>40941.672106481485</v>
      </c>
      <c r="B92">
        <v>4121</v>
      </c>
      <c r="C92" s="60" t="str">
        <f>VLOOKUP(B92,Both_IDtemplate!$A$1:$D$217,2,FALSE)</f>
        <v>D1</v>
      </c>
      <c r="D92" s="60" t="str">
        <f>VLOOKUP($B92,Both_IDtemplate!$A$1:$D$217,3,FALSE)</f>
        <v>D1B</v>
      </c>
      <c r="E92" s="60" t="str">
        <f>VLOOKUP($B92,Both_IDtemplate!$A$1:$D$217,4,FALSE)</f>
        <v>D1B1</v>
      </c>
      <c r="F92" s="9">
        <v>0.7</v>
      </c>
      <c r="G92">
        <v>5.2999999999999999E-2</v>
      </c>
      <c r="H92" s="55">
        <v>0.99399999999999999</v>
      </c>
      <c r="I92">
        <v>2.1960000000000002</v>
      </c>
      <c r="J92">
        <v>286.39999999999998</v>
      </c>
      <c r="K92">
        <v>316.39999999999998</v>
      </c>
      <c r="L92">
        <v>0</v>
      </c>
      <c r="M92">
        <v>0</v>
      </c>
      <c r="N92" s="54">
        <v>40941.672106481485</v>
      </c>
      <c r="O92">
        <v>4121</v>
      </c>
      <c r="P92">
        <v>430</v>
      </c>
      <c r="Q92">
        <v>410</v>
      </c>
      <c r="R92">
        <v>300</v>
      </c>
      <c r="S92">
        <v>600</v>
      </c>
      <c r="T92">
        <v>0.81</v>
      </c>
      <c r="U92">
        <v>11.65</v>
      </c>
      <c r="V92">
        <v>4786</v>
      </c>
      <c r="W92">
        <v>992</v>
      </c>
      <c r="X92">
        <v>5.0999999999999997E-2</v>
      </c>
      <c r="Z92" s="23">
        <f>VLOOKUP($B92,volume!$A$2:$M$211,10, FALSE)</f>
        <v>6173.8880110656428</v>
      </c>
      <c r="AA92" s="60">
        <f t="shared" si="1"/>
        <v>2.7943120670509978</v>
      </c>
      <c r="AC92" s="39"/>
      <c r="AI92" s="16"/>
      <c r="AJ92" s="16"/>
      <c r="AK92" s="16"/>
      <c r="AL92" s="16"/>
    </row>
    <row r="93" spans="1:41" s="8" customFormat="1">
      <c r="A93" s="54">
        <v>40941.629467592589</v>
      </c>
      <c r="B93">
        <v>4122</v>
      </c>
      <c r="C93" s="60" t="str">
        <f>VLOOKUP(B93,Both_IDtemplate!$A$1:$D$217,2,FALSE)</f>
        <v>D1</v>
      </c>
      <c r="D93" s="60" t="str">
        <f>VLOOKUP($B93,Both_IDtemplate!$A$1:$D$217,3,FALSE)</f>
        <v>D1B</v>
      </c>
      <c r="E93" s="60" t="str">
        <f>VLOOKUP($B93,Both_IDtemplate!$A$1:$D$217,4,FALSE)</f>
        <v>D1B2</v>
      </c>
      <c r="F93" s="9">
        <v>0.7</v>
      </c>
      <c r="G93">
        <v>4.2000000000000003E-2</v>
      </c>
      <c r="H93" s="55">
        <v>0.97199999999999998</v>
      </c>
      <c r="I93">
        <v>1.726</v>
      </c>
      <c r="J93">
        <v>255.6</v>
      </c>
      <c r="K93">
        <v>282.7</v>
      </c>
      <c r="L93">
        <v>0</v>
      </c>
      <c r="M93">
        <v>0</v>
      </c>
      <c r="N93" s="54">
        <v>40941.629467592589</v>
      </c>
      <c r="O93">
        <v>4122</v>
      </c>
      <c r="P93">
        <v>560</v>
      </c>
      <c r="Q93">
        <v>530</v>
      </c>
      <c r="R93">
        <v>300</v>
      </c>
      <c r="S93">
        <v>600</v>
      </c>
      <c r="T93">
        <v>2.0209999999999999</v>
      </c>
      <c r="U93">
        <v>11.94</v>
      </c>
      <c r="V93">
        <v>4786</v>
      </c>
      <c r="W93">
        <v>997</v>
      </c>
      <c r="X93">
        <v>5.0999999999999997E-2</v>
      </c>
      <c r="Z93" s="23">
        <f>VLOOKUP($B93,volume!$A$2:$M$211,10, FALSE)</f>
        <v>6085.2142022235812</v>
      </c>
      <c r="AA93" s="60">
        <f t="shared" si="1"/>
        <v>2.1838981693828754</v>
      </c>
      <c r="AC93" s="39"/>
      <c r="AI93" s="16"/>
      <c r="AJ93" s="16"/>
      <c r="AK93" s="16"/>
      <c r="AL93" s="16"/>
    </row>
    <row r="94" spans="1:41" s="8" customFormat="1">
      <c r="A94" s="54">
        <v>40941.58525462963</v>
      </c>
      <c r="B94">
        <v>4123</v>
      </c>
      <c r="C94" s="60" t="str">
        <f>VLOOKUP(B94,Both_IDtemplate!$A$1:$D$217,2,FALSE)</f>
        <v>D1</v>
      </c>
      <c r="D94" s="60" t="str">
        <f>VLOOKUP($B94,Both_IDtemplate!$A$1:$D$217,3,FALSE)</f>
        <v>D1B</v>
      </c>
      <c r="E94" s="60" t="str">
        <f>VLOOKUP($B94,Both_IDtemplate!$A$1:$D$217,4,FALSE)</f>
        <v>D1B3</v>
      </c>
      <c r="F94" s="9">
        <v>0.7</v>
      </c>
      <c r="G94">
        <v>4.4999999999999998E-2</v>
      </c>
      <c r="H94" s="55">
        <v>0.98599999999999999</v>
      </c>
      <c r="I94">
        <v>1.865</v>
      </c>
      <c r="J94">
        <v>177.5</v>
      </c>
      <c r="K94">
        <v>197.6</v>
      </c>
      <c r="L94">
        <v>0</v>
      </c>
      <c r="M94">
        <v>0</v>
      </c>
      <c r="N94" s="54">
        <v>40942.653958333336</v>
      </c>
      <c r="O94">
        <v>4123</v>
      </c>
      <c r="P94">
        <v>780</v>
      </c>
      <c r="Q94">
        <v>750</v>
      </c>
      <c r="R94">
        <v>300</v>
      </c>
      <c r="S94">
        <v>600</v>
      </c>
      <c r="T94">
        <v>-0.24399999999999999</v>
      </c>
      <c r="U94">
        <v>12.01</v>
      </c>
      <c r="V94">
        <v>4786</v>
      </c>
      <c r="W94">
        <v>999</v>
      </c>
      <c r="X94">
        <v>5.0999999999999997E-2</v>
      </c>
      <c r="Z94" s="23">
        <f>VLOOKUP($B94,volume!$A$2:$M$211,10, FALSE)</f>
        <v>5572.1728796373645</v>
      </c>
      <c r="AA94" s="60">
        <f t="shared" si="1"/>
        <v>2.1647422503494154</v>
      </c>
      <c r="AC94" s="39"/>
      <c r="AI94" s="16"/>
      <c r="AJ94" s="16"/>
      <c r="AK94" s="16"/>
      <c r="AL94" s="16"/>
    </row>
    <row r="95" spans="1:41" s="8" customFormat="1">
      <c r="A95" s="54">
        <v>40942.437337962961</v>
      </c>
      <c r="B95">
        <v>6001</v>
      </c>
      <c r="C95" s="60" t="str">
        <f>VLOOKUP(B95,Both_IDtemplate!$A$1:$D$217,2,FALSE)</f>
        <v>32P</v>
      </c>
      <c r="D95" s="60" t="str">
        <f>VLOOKUP($B95,Both_IDtemplate!$A$1:$D$217,3,FALSE)</f>
        <v>32P</v>
      </c>
      <c r="E95" s="60" t="str">
        <f>VLOOKUP($B95,Both_IDtemplate!$A$1:$D$217,4,FALSE)</f>
        <v>32P1</v>
      </c>
      <c r="F95" s="9">
        <v>0.7</v>
      </c>
      <c r="G95">
        <v>0.05</v>
      </c>
      <c r="H95" s="55">
        <v>0.99199999999999999</v>
      </c>
      <c r="I95">
        <v>2.0449999999999999</v>
      </c>
      <c r="J95">
        <v>108</v>
      </c>
      <c r="K95">
        <v>121.7</v>
      </c>
      <c r="L95">
        <v>0</v>
      </c>
      <c r="M95">
        <v>0</v>
      </c>
      <c r="N95" s="54">
        <v>40942.437337962961</v>
      </c>
      <c r="O95">
        <v>6001</v>
      </c>
      <c r="P95">
        <v>545</v>
      </c>
      <c r="Q95">
        <v>525</v>
      </c>
      <c r="R95">
        <v>300</v>
      </c>
      <c r="S95">
        <v>600</v>
      </c>
      <c r="T95">
        <v>3.919</v>
      </c>
      <c r="U95">
        <v>12.12</v>
      </c>
      <c r="V95">
        <v>4786</v>
      </c>
      <c r="W95">
        <v>995</v>
      </c>
      <c r="X95">
        <v>5.0999999999999997E-2</v>
      </c>
      <c r="Z95" s="23">
        <f>VLOOKUP($B95,volume!$A$2:$M$211,10, FALSE)</f>
        <v>5179.4745833368042</v>
      </c>
      <c r="AA95" s="60">
        <f t="shared" si="1"/>
        <v>2.1933298992372126</v>
      </c>
      <c r="AC95" s="39"/>
      <c r="AI95" s="16"/>
      <c r="AJ95" s="16"/>
      <c r="AK95" s="16"/>
      <c r="AL95" s="16"/>
    </row>
    <row r="96" spans="1:41" s="8" customFormat="1">
      <c r="A96" s="54">
        <v>40942.458495370367</v>
      </c>
      <c r="B96">
        <v>6002</v>
      </c>
      <c r="C96" s="60" t="str">
        <f>VLOOKUP(B96,Both_IDtemplate!$A$1:$D$217,2,FALSE)</f>
        <v>32P</v>
      </c>
      <c r="D96" s="60" t="str">
        <f>VLOOKUP($B96,Both_IDtemplate!$A$1:$D$217,3,FALSE)</f>
        <v>32P</v>
      </c>
      <c r="E96" s="60" t="str">
        <f>VLOOKUP($B96,Both_IDtemplate!$A$1:$D$217,4,FALSE)</f>
        <v>32P2</v>
      </c>
      <c r="F96" s="9">
        <v>0.7</v>
      </c>
      <c r="G96">
        <v>0.02</v>
      </c>
      <c r="H96" s="55">
        <v>0.93899999999999995</v>
      </c>
      <c r="I96">
        <v>0.85599999999999998</v>
      </c>
      <c r="J96">
        <v>155.69999999999999</v>
      </c>
      <c r="K96">
        <v>173.8</v>
      </c>
      <c r="L96">
        <v>0</v>
      </c>
      <c r="M96">
        <v>0</v>
      </c>
      <c r="N96" s="54">
        <v>40942.458495370367</v>
      </c>
      <c r="O96">
        <v>6002</v>
      </c>
      <c r="P96">
        <v>550</v>
      </c>
      <c r="Q96">
        <v>520</v>
      </c>
      <c r="R96">
        <v>300</v>
      </c>
      <c r="S96">
        <v>600</v>
      </c>
      <c r="T96">
        <v>-1.9339999999999999</v>
      </c>
      <c r="U96">
        <v>12.03</v>
      </c>
      <c r="V96">
        <v>4786</v>
      </c>
      <c r="W96">
        <v>999</v>
      </c>
      <c r="X96">
        <v>5.0999999999999997E-2</v>
      </c>
      <c r="Z96" s="23">
        <f>VLOOKUP($B96,volume!$A$2:$M$211,10, FALSE)</f>
        <v>5686.1820624343018</v>
      </c>
      <c r="AA96" s="60">
        <f t="shared" si="1"/>
        <v>0.98791395448878339</v>
      </c>
      <c r="AC96" s="39"/>
      <c r="AI96" s="16"/>
      <c r="AJ96" s="16"/>
      <c r="AK96" s="16"/>
      <c r="AL96" s="16"/>
    </row>
    <row r="97" spans="1:38" s="8" customFormat="1">
      <c r="A97" s="61">
        <v>40942.442893518521</v>
      </c>
      <c r="B97" s="62">
        <v>6003</v>
      </c>
      <c r="C97" s="59" t="str">
        <f>VLOOKUP(B97,Both_IDtemplate!$A$1:$D$217,2,FALSE)</f>
        <v>32P</v>
      </c>
      <c r="D97" s="59" t="str">
        <f>VLOOKUP($B97,Both_IDtemplate!$A$1:$D$217,3,FALSE)</f>
        <v>32P</v>
      </c>
      <c r="E97" s="59" t="str">
        <f>VLOOKUP($B97,Both_IDtemplate!$A$1:$D$217,4,FALSE)</f>
        <v>32P3</v>
      </c>
      <c r="F97" s="67">
        <v>0.7</v>
      </c>
      <c r="G97" s="62">
        <v>6.4000000000000001E-2</v>
      </c>
      <c r="H97" s="63">
        <v>0.99399999999999999</v>
      </c>
      <c r="I97" s="62">
        <v>2.6389999999999998</v>
      </c>
      <c r="J97" s="62">
        <v>139.4</v>
      </c>
      <c r="K97" s="62">
        <v>156</v>
      </c>
      <c r="L97" s="62">
        <v>0</v>
      </c>
      <c r="M97" s="62">
        <v>0</v>
      </c>
      <c r="N97" s="61">
        <v>40942.442893518521</v>
      </c>
      <c r="O97" s="62">
        <v>6003</v>
      </c>
      <c r="P97" s="62">
        <v>680</v>
      </c>
      <c r="Q97" s="62">
        <v>650</v>
      </c>
      <c r="R97" s="62">
        <v>300</v>
      </c>
      <c r="S97" s="62">
        <v>600</v>
      </c>
      <c r="T97" s="62">
        <v>0.27400000000000002</v>
      </c>
      <c r="U97" s="62">
        <v>12</v>
      </c>
      <c r="V97" s="62">
        <v>4786</v>
      </c>
      <c r="W97" s="62">
        <v>995</v>
      </c>
      <c r="X97" s="62">
        <v>5.0999999999999997E-2</v>
      </c>
      <c r="Y97" s="67"/>
      <c r="Z97" s="23">
        <f>VLOOKUP($B97,volume!$A$2:$M$211,10, FALSE)</f>
        <v>5876.1973670958632</v>
      </c>
      <c r="AA97" s="59">
        <f t="shared" si="1"/>
        <v>3.2275950256180761</v>
      </c>
      <c r="AC97" s="39"/>
      <c r="AI97" s="16"/>
      <c r="AJ97" s="16"/>
      <c r="AK97" s="16"/>
      <c r="AL97" s="16"/>
    </row>
    <row r="98" spans="1:38" s="8" customFormat="1">
      <c r="A98" s="54">
        <v>40962.692037037035</v>
      </c>
      <c r="B98">
        <v>1121</v>
      </c>
      <c r="C98" s="60" t="str">
        <f>VLOOKUP(B98,Both_IDtemplate!$A$1:$D$217,2,FALSE)</f>
        <v>A1</v>
      </c>
      <c r="D98" s="60" t="str">
        <f>VLOOKUP($B98,Both_IDtemplate!$A$1:$D$217,3,FALSE)</f>
        <v>A1B</v>
      </c>
      <c r="E98" s="60" t="str">
        <f>VLOOKUP($B98,Both_IDtemplate!$A$1:$D$217,4,FALSE)</f>
        <v>A1B1</v>
      </c>
      <c r="F98" s="78">
        <v>0.7</v>
      </c>
      <c r="G98">
        <v>2.1999999999999999E-2</v>
      </c>
      <c r="H98" s="77">
        <v>0.96099999999999997</v>
      </c>
      <c r="I98">
        <v>0.875</v>
      </c>
      <c r="J98">
        <v>354.1</v>
      </c>
      <c r="K98">
        <v>390.2</v>
      </c>
      <c r="L98">
        <v>0</v>
      </c>
      <c r="M98">
        <v>0</v>
      </c>
      <c r="N98" s="54">
        <v>40962.692037037035</v>
      </c>
      <c r="O98">
        <v>1121</v>
      </c>
      <c r="P98">
        <v>635</v>
      </c>
      <c r="Q98">
        <v>630</v>
      </c>
      <c r="R98">
        <v>300</v>
      </c>
      <c r="S98">
        <v>600</v>
      </c>
      <c r="T98">
        <v>4.0359999999999996</v>
      </c>
      <c r="U98">
        <v>11.94</v>
      </c>
      <c r="V98">
        <v>4786</v>
      </c>
      <c r="W98">
        <v>976</v>
      </c>
      <c r="X98">
        <v>5.0999999999999997E-2</v>
      </c>
      <c r="Z98" s="23">
        <f>VLOOKUP($B98,volume!$A$2:$M$211,10, FALSE)</f>
        <v>5325.1529835773345</v>
      </c>
      <c r="AA98" s="60">
        <f t="shared" si="1"/>
        <v>0.97285093722946259</v>
      </c>
      <c r="AF98" s="16"/>
      <c r="AG98" s="16"/>
      <c r="AH98" s="16"/>
      <c r="AI98" s="16"/>
    </row>
    <row r="99" spans="1:38" s="8" customFormat="1">
      <c r="A99" s="54">
        <v>40962.668703703705</v>
      </c>
      <c r="B99">
        <v>1122</v>
      </c>
      <c r="C99" s="60" t="str">
        <f>VLOOKUP(B99,Both_IDtemplate!$A$1:$D$217,2,FALSE)</f>
        <v>A1</v>
      </c>
      <c r="D99" s="60" t="str">
        <f>VLOOKUP($B99,Both_IDtemplate!$A$1:$D$217,3,FALSE)</f>
        <v>A1B</v>
      </c>
      <c r="E99" s="60" t="str">
        <f>VLOOKUP($B99,Both_IDtemplate!$A$1:$D$217,4,FALSE)</f>
        <v>A1B2</v>
      </c>
      <c r="F99" s="78">
        <v>0.7</v>
      </c>
      <c r="G99">
        <v>1.2E-2</v>
      </c>
      <c r="H99" s="77">
        <v>0.85499999999999998</v>
      </c>
      <c r="I99">
        <v>0.48299999999999998</v>
      </c>
      <c r="J99">
        <v>265.7</v>
      </c>
      <c r="K99">
        <v>293.8</v>
      </c>
      <c r="L99">
        <v>0</v>
      </c>
      <c r="M99">
        <v>0</v>
      </c>
      <c r="N99" s="54">
        <v>40962.668703703705</v>
      </c>
      <c r="O99">
        <v>1122</v>
      </c>
      <c r="P99">
        <v>500</v>
      </c>
      <c r="Q99">
        <v>480</v>
      </c>
      <c r="R99">
        <v>300</v>
      </c>
      <c r="S99">
        <v>600</v>
      </c>
      <c r="T99">
        <v>3.7189999999999999</v>
      </c>
      <c r="U99">
        <v>11.99</v>
      </c>
      <c r="V99">
        <v>4786</v>
      </c>
      <c r="W99">
        <v>976</v>
      </c>
      <c r="X99">
        <v>5.0999999999999997E-2</v>
      </c>
      <c r="Z99" s="23">
        <f>VLOOKUP($B99,volume!$A$2:$M$211,10, FALSE)</f>
        <v>5578.5067231260837</v>
      </c>
      <c r="AA99" s="60">
        <f t="shared" si="1"/>
        <v>0.55652921453449888</v>
      </c>
      <c r="AF99" s="16"/>
      <c r="AG99" s="16"/>
      <c r="AH99" s="16"/>
      <c r="AI99" s="16"/>
    </row>
    <row r="100" spans="1:38" s="8" customFormat="1">
      <c r="A100" s="54">
        <v>40962.673750000002</v>
      </c>
      <c r="B100">
        <v>1123</v>
      </c>
      <c r="C100" s="60" t="str">
        <f>VLOOKUP(B100,Both_IDtemplate!$A$1:$D$217,2,FALSE)</f>
        <v>A1</v>
      </c>
      <c r="D100" s="60" t="str">
        <f>VLOOKUP($B100,Both_IDtemplate!$A$1:$D$217,3,FALSE)</f>
        <v>A1B</v>
      </c>
      <c r="E100" s="60" t="str">
        <f>VLOOKUP($B100,Both_IDtemplate!$A$1:$D$217,4,FALSE)</f>
        <v>A1B3</v>
      </c>
      <c r="F100" s="78">
        <v>0.7</v>
      </c>
      <c r="G100">
        <v>0.104</v>
      </c>
      <c r="H100" s="77">
        <v>0.996</v>
      </c>
      <c r="I100">
        <v>4.1609999999999996</v>
      </c>
      <c r="J100">
        <v>261.8</v>
      </c>
      <c r="K100">
        <v>289.5</v>
      </c>
      <c r="L100">
        <v>0</v>
      </c>
      <c r="M100">
        <v>0</v>
      </c>
      <c r="N100" s="54">
        <v>40962.673750000002</v>
      </c>
      <c r="O100">
        <v>1123</v>
      </c>
      <c r="P100">
        <v>620</v>
      </c>
      <c r="Q100">
        <v>615</v>
      </c>
      <c r="R100">
        <v>300</v>
      </c>
      <c r="S100">
        <v>600</v>
      </c>
      <c r="T100">
        <v>3.976</v>
      </c>
      <c r="U100">
        <v>12.02</v>
      </c>
      <c r="V100">
        <v>4786</v>
      </c>
      <c r="W100">
        <v>976</v>
      </c>
      <c r="X100">
        <v>5.0999999999999997E-2</v>
      </c>
      <c r="Z100" s="23">
        <f>VLOOKUP($B100,volume!$A$2:$M$211,10, FALSE)</f>
        <v>5382.1575749758031</v>
      </c>
      <c r="AA100" s="60">
        <f t="shared" si="1"/>
        <v>4.6491691649853184</v>
      </c>
      <c r="AF100" s="16"/>
      <c r="AG100" s="16"/>
      <c r="AH100" s="16"/>
      <c r="AI100" s="16"/>
    </row>
    <row r="101" spans="1:38">
      <c r="A101" s="54">
        <v>40962.590115740742</v>
      </c>
      <c r="B101">
        <v>3221</v>
      </c>
      <c r="C101" s="60" t="str">
        <f>VLOOKUP(B101,Both_IDtemplate!$A$1:$D$217,2,FALSE)</f>
        <v>C2</v>
      </c>
      <c r="D101" s="60" t="str">
        <f>VLOOKUP($B101,Both_IDtemplate!$A$1:$D$217,3,FALSE)</f>
        <v>C2B</v>
      </c>
      <c r="E101" s="60" t="str">
        <f>VLOOKUP($B101,Both_IDtemplate!$A$1:$D$217,4,FALSE)</f>
        <v>C2B1</v>
      </c>
      <c r="F101" s="78">
        <v>0.78</v>
      </c>
      <c r="G101">
        <v>4.5999999999999999E-2</v>
      </c>
      <c r="H101" s="77">
        <v>0.98</v>
      </c>
      <c r="I101">
        <v>1.8240000000000001</v>
      </c>
      <c r="J101">
        <v>314.3</v>
      </c>
      <c r="K101">
        <v>346.7</v>
      </c>
      <c r="L101">
        <v>0</v>
      </c>
      <c r="M101">
        <v>0</v>
      </c>
      <c r="N101" s="54">
        <v>40962.590115740742</v>
      </c>
      <c r="O101">
        <v>3221</v>
      </c>
      <c r="P101">
        <v>850</v>
      </c>
      <c r="Q101">
        <v>830</v>
      </c>
      <c r="R101">
        <v>300</v>
      </c>
      <c r="S101">
        <v>600</v>
      </c>
      <c r="T101">
        <v>5.6559999999999997</v>
      </c>
      <c r="U101">
        <v>12.22</v>
      </c>
      <c r="V101">
        <v>4786</v>
      </c>
      <c r="W101">
        <v>972</v>
      </c>
      <c r="X101">
        <v>5.0999999999999997E-2</v>
      </c>
      <c r="Z101" s="23">
        <f>VLOOKUP($B101,volume!$A$2:$M$211,10, FALSE)</f>
        <v>5540.5036621937716</v>
      </c>
      <c r="AA101" s="60">
        <f t="shared" si="1"/>
        <v>2.0954768458420325</v>
      </c>
    </row>
    <row r="102" spans="1:38">
      <c r="A102" s="54">
        <v>40962.565833333334</v>
      </c>
      <c r="B102">
        <v>3222</v>
      </c>
      <c r="C102" s="60" t="str">
        <f>VLOOKUP(B102,Both_IDtemplate!$A$1:$D$217,2,FALSE)</f>
        <v>C2</v>
      </c>
      <c r="D102" s="60" t="str">
        <f>VLOOKUP($B102,Both_IDtemplate!$A$1:$D$217,3,FALSE)</f>
        <v>C2B</v>
      </c>
      <c r="E102" s="60" t="str">
        <f>VLOOKUP($B102,Both_IDtemplate!$A$1:$D$217,4,FALSE)</f>
        <v>C2B2</v>
      </c>
      <c r="F102" s="78">
        <v>0.78</v>
      </c>
      <c r="G102">
        <v>2.5000000000000001E-2</v>
      </c>
      <c r="H102" s="77">
        <v>0.94599999999999995</v>
      </c>
      <c r="I102">
        <v>1.0029999999999999</v>
      </c>
      <c r="J102">
        <v>176.7</v>
      </c>
      <c r="K102">
        <v>196.7</v>
      </c>
      <c r="L102">
        <v>0</v>
      </c>
      <c r="M102">
        <v>0</v>
      </c>
      <c r="N102" s="54">
        <v>40962.565833333334</v>
      </c>
      <c r="O102">
        <v>3222</v>
      </c>
      <c r="P102">
        <v>585</v>
      </c>
      <c r="Q102">
        <v>555</v>
      </c>
      <c r="R102">
        <v>300</v>
      </c>
      <c r="S102">
        <v>600</v>
      </c>
      <c r="T102">
        <v>6.32</v>
      </c>
      <c r="U102">
        <v>12.23</v>
      </c>
      <c r="V102">
        <v>4786</v>
      </c>
      <c r="W102">
        <v>973</v>
      </c>
      <c r="X102">
        <v>5.0999999999999997E-2</v>
      </c>
      <c r="Z102" s="23">
        <f>VLOOKUP($B102,volume!$A$2:$M$211,10, FALSE)</f>
        <v>6186.5556980430811</v>
      </c>
      <c r="AA102" s="60">
        <f t="shared" si="1"/>
        <v>1.2699238074844486</v>
      </c>
    </row>
    <row r="103" spans="1:38">
      <c r="A103" s="54">
        <v>40961.490717592591</v>
      </c>
      <c r="B103">
        <v>3321</v>
      </c>
      <c r="C103" s="60" t="str">
        <f>VLOOKUP(B103,Both_IDtemplate!$A$1:$D$217,2,FALSE)</f>
        <v>C3</v>
      </c>
      <c r="D103" s="60" t="str">
        <f>VLOOKUP($B103,Both_IDtemplate!$A$1:$D$217,3,FALSE)</f>
        <v>C3B</v>
      </c>
      <c r="E103" s="60" t="str">
        <f>VLOOKUP($B103,Both_IDtemplate!$A$1:$D$217,4,FALSE)</f>
        <v>C3B1</v>
      </c>
      <c r="F103" s="78">
        <v>0.72</v>
      </c>
      <c r="G103">
        <v>5.2999999999999999E-2</v>
      </c>
      <c r="H103" s="77">
        <v>0.995</v>
      </c>
      <c r="I103">
        <v>2.1960000000000002</v>
      </c>
      <c r="J103">
        <v>286.39999999999998</v>
      </c>
      <c r="K103">
        <v>316.39999999999998</v>
      </c>
      <c r="L103">
        <v>0</v>
      </c>
      <c r="M103">
        <v>0</v>
      </c>
      <c r="N103" s="54">
        <v>40961.490717592591</v>
      </c>
      <c r="O103">
        <v>3321</v>
      </c>
      <c r="P103">
        <v>430</v>
      </c>
      <c r="Q103">
        <v>410</v>
      </c>
      <c r="R103">
        <v>300</v>
      </c>
      <c r="S103">
        <v>600</v>
      </c>
      <c r="T103">
        <v>0.81</v>
      </c>
      <c r="U103">
        <v>11.65</v>
      </c>
      <c r="V103">
        <v>4786</v>
      </c>
      <c r="W103">
        <v>992</v>
      </c>
      <c r="X103">
        <v>5.0999999999999997E-2</v>
      </c>
      <c r="Z103" s="23">
        <f>VLOOKUP($B103,volume!$A$2:$M$211,10, FALSE)</f>
        <v>6053.5449847799882</v>
      </c>
      <c r="AA103" s="60">
        <f t="shared" si="1"/>
        <v>2.7398446115460189</v>
      </c>
    </row>
    <row r="104" spans="1:38">
      <c r="A104" s="54">
        <v>40961.496944444443</v>
      </c>
      <c r="B104">
        <v>3322</v>
      </c>
      <c r="C104" s="60" t="str">
        <f>VLOOKUP(B104,Both_IDtemplate!$A$1:$D$217,2,FALSE)</f>
        <v>C3</v>
      </c>
      <c r="D104" s="60" t="str">
        <f>VLOOKUP($B104,Both_IDtemplate!$A$1:$D$217,3,FALSE)</f>
        <v>C3B</v>
      </c>
      <c r="E104" s="60" t="str">
        <f>VLOOKUP($B104,Both_IDtemplate!$A$1:$D$217,4,FALSE)</f>
        <v>C3B2</v>
      </c>
      <c r="F104" s="78">
        <v>0.72</v>
      </c>
      <c r="G104">
        <v>4.2000000000000003E-2</v>
      </c>
      <c r="H104" s="77">
        <v>0.62</v>
      </c>
      <c r="I104">
        <v>1.726</v>
      </c>
      <c r="J104">
        <v>255.6</v>
      </c>
      <c r="K104">
        <v>282.7</v>
      </c>
      <c r="L104">
        <v>0</v>
      </c>
      <c r="M104">
        <v>0</v>
      </c>
      <c r="N104" s="54">
        <v>40961.496944444443</v>
      </c>
      <c r="O104">
        <v>3322</v>
      </c>
      <c r="P104">
        <v>560</v>
      </c>
      <c r="Q104">
        <v>530</v>
      </c>
      <c r="R104">
        <v>300</v>
      </c>
      <c r="S104">
        <v>600</v>
      </c>
      <c r="T104">
        <v>2.0209999999999999</v>
      </c>
      <c r="U104">
        <v>11.94</v>
      </c>
      <c r="V104">
        <v>4786</v>
      </c>
      <c r="W104">
        <v>997</v>
      </c>
      <c r="X104">
        <v>5.0999999999999997E-2</v>
      </c>
      <c r="Z104" s="23">
        <f>VLOOKUP($B104,volume!$A$2:$M$211,10, FALSE)</f>
        <v>5464.4975403291464</v>
      </c>
      <c r="AA104" s="60">
        <f t="shared" si="1"/>
        <v>1.9611316509715166</v>
      </c>
      <c r="AB104" s="9">
        <f>AVERAGE(AA98:AA111)</f>
        <v>2.1850610147044836</v>
      </c>
    </row>
    <row r="105" spans="1:38" s="8" customFormat="1">
      <c r="A105" s="54">
        <v>40961.483680555553</v>
      </c>
      <c r="B105">
        <v>3323</v>
      </c>
      <c r="C105" s="60" t="str">
        <f>VLOOKUP(B105,Both_IDtemplate!$A$1:$D$217,2,FALSE)</f>
        <v>C3</v>
      </c>
      <c r="D105" s="60" t="str">
        <f>VLOOKUP($B105,Both_IDtemplate!$A$1:$D$217,3,FALSE)</f>
        <v>C3B</v>
      </c>
      <c r="E105" s="60" t="str">
        <f>VLOOKUP($B105,Both_IDtemplate!$A$1:$D$217,4,FALSE)</f>
        <v>C3B3</v>
      </c>
      <c r="F105" s="78">
        <v>0.72</v>
      </c>
      <c r="G105">
        <v>4.4999999999999998E-2</v>
      </c>
      <c r="H105" s="77">
        <v>0.98499999999999999</v>
      </c>
      <c r="I105">
        <v>1.865</v>
      </c>
      <c r="J105">
        <v>177.5</v>
      </c>
      <c r="K105">
        <v>197.6</v>
      </c>
      <c r="L105">
        <v>0</v>
      </c>
      <c r="M105">
        <v>0</v>
      </c>
      <c r="N105" s="54">
        <v>40961.483680555553</v>
      </c>
      <c r="O105">
        <v>3323</v>
      </c>
      <c r="P105">
        <v>780</v>
      </c>
      <c r="Q105">
        <v>750</v>
      </c>
      <c r="R105">
        <v>300</v>
      </c>
      <c r="S105">
        <v>600</v>
      </c>
      <c r="T105">
        <v>-0.24399999999999999</v>
      </c>
      <c r="U105">
        <v>12.01</v>
      </c>
      <c r="V105">
        <v>4786</v>
      </c>
      <c r="W105">
        <v>999</v>
      </c>
      <c r="X105">
        <v>5.0999999999999997E-2</v>
      </c>
      <c r="Z105" s="23">
        <f>VLOOKUP($B105,volume!$A$2:$M$211,10, FALSE)</f>
        <v>5071.7992440285852</v>
      </c>
      <c r="AA105" s="60">
        <f t="shared" si="1"/>
        <v>1.9703513056747484</v>
      </c>
      <c r="AF105" s="16"/>
      <c r="AG105" s="16"/>
      <c r="AH105" s="16"/>
      <c r="AI105" s="16"/>
    </row>
    <row r="106" spans="1:38" s="8" customFormat="1">
      <c r="A106" s="54">
        <v>40962.514745370368</v>
      </c>
      <c r="B106">
        <v>4121</v>
      </c>
      <c r="C106" s="60" t="str">
        <f>VLOOKUP(B106,Both_IDtemplate!$A$1:$D$217,2,FALSE)</f>
        <v>D1</v>
      </c>
      <c r="D106" s="60" t="str">
        <f>VLOOKUP($B106,Both_IDtemplate!$A$1:$D$217,3,FALSE)</f>
        <v>D1B</v>
      </c>
      <c r="E106" s="60" t="str">
        <f>VLOOKUP($B106,Both_IDtemplate!$A$1:$D$217,4,FALSE)</f>
        <v>D1B1</v>
      </c>
      <c r="F106" s="78">
        <v>0.72</v>
      </c>
      <c r="G106">
        <v>2.8000000000000001E-2</v>
      </c>
      <c r="H106" s="77">
        <v>0.97299999999999998</v>
      </c>
      <c r="I106">
        <v>1.1259999999999999</v>
      </c>
      <c r="J106">
        <v>297.7</v>
      </c>
      <c r="K106">
        <v>328.7</v>
      </c>
      <c r="L106">
        <v>0</v>
      </c>
      <c r="M106">
        <v>0</v>
      </c>
      <c r="N106" s="54">
        <v>40962.503935185188</v>
      </c>
      <c r="O106">
        <v>4122</v>
      </c>
      <c r="P106">
        <v>560</v>
      </c>
      <c r="Q106">
        <v>530</v>
      </c>
      <c r="R106">
        <v>300</v>
      </c>
      <c r="S106">
        <v>600</v>
      </c>
      <c r="T106">
        <v>5.375</v>
      </c>
      <c r="U106">
        <v>12.14</v>
      </c>
      <c r="V106">
        <v>4786</v>
      </c>
      <c r="W106">
        <v>972</v>
      </c>
      <c r="X106">
        <v>5.0999999999999997E-2</v>
      </c>
      <c r="Z106" s="23">
        <f>VLOOKUP($B106,volume!$A$2:$M$211,10, FALSE)</f>
        <v>6173.8880110656428</v>
      </c>
      <c r="AA106" s="60">
        <f t="shared" si="1"/>
        <v>1.422757016127558</v>
      </c>
      <c r="AF106" s="16"/>
      <c r="AG106" s="16"/>
      <c r="AH106" s="16"/>
      <c r="AI106" s="16"/>
    </row>
    <row r="107" spans="1:38" s="8" customFormat="1">
      <c r="A107" s="54">
        <v>40962.503935185188</v>
      </c>
      <c r="B107">
        <v>4122</v>
      </c>
      <c r="C107" s="60" t="str">
        <f>VLOOKUP(B107,Both_IDtemplate!$A$1:$D$217,2,FALSE)</f>
        <v>D1</v>
      </c>
      <c r="D107" s="60" t="str">
        <f>VLOOKUP($B107,Both_IDtemplate!$A$1:$D$217,3,FALSE)</f>
        <v>D1B</v>
      </c>
      <c r="E107" s="60" t="str">
        <f>VLOOKUP($B107,Both_IDtemplate!$A$1:$D$217,4,FALSE)</f>
        <v>D1B2</v>
      </c>
      <c r="F107" s="78">
        <v>0.72</v>
      </c>
      <c r="G107">
        <v>5.2999999999999999E-2</v>
      </c>
      <c r="H107" s="77">
        <v>0.99</v>
      </c>
      <c r="I107">
        <v>2.0960000000000001</v>
      </c>
      <c r="J107">
        <v>226.3</v>
      </c>
      <c r="K107">
        <v>250.7</v>
      </c>
      <c r="L107">
        <v>0</v>
      </c>
      <c r="M107">
        <v>0</v>
      </c>
      <c r="N107" s="54">
        <v>40962.48673611111</v>
      </c>
      <c r="O107">
        <v>4123</v>
      </c>
      <c r="P107">
        <v>530</v>
      </c>
      <c r="Q107">
        <v>500</v>
      </c>
      <c r="R107">
        <v>300</v>
      </c>
      <c r="S107">
        <v>600</v>
      </c>
      <c r="T107">
        <v>7.6449999999999996</v>
      </c>
      <c r="U107">
        <v>12.21</v>
      </c>
      <c r="V107">
        <v>4786</v>
      </c>
      <c r="W107">
        <v>972</v>
      </c>
      <c r="X107">
        <v>5.0999999999999997E-2</v>
      </c>
      <c r="Z107" s="23">
        <f>VLOOKUP($B107,volume!$A$2:$M$211,10, FALSE)</f>
        <v>6085.2142022235812</v>
      </c>
      <c r="AA107" s="60">
        <f t="shared" si="1"/>
        <v>2.632925785335944</v>
      </c>
      <c r="AF107" s="16"/>
      <c r="AG107" s="16"/>
      <c r="AH107" s="16"/>
      <c r="AI107" s="16"/>
    </row>
    <row r="108" spans="1:38" s="8" customFormat="1">
      <c r="A108" s="54">
        <v>40962.48673611111</v>
      </c>
      <c r="B108">
        <v>4123</v>
      </c>
      <c r="C108" s="60" t="str">
        <f>VLOOKUP(B108,Both_IDtemplate!$A$1:$D$217,2,FALSE)</f>
        <v>D1</v>
      </c>
      <c r="D108" s="60" t="str">
        <f>VLOOKUP($B108,Both_IDtemplate!$A$1:$D$217,3,FALSE)</f>
        <v>D1B</v>
      </c>
      <c r="E108" s="60" t="str">
        <f>VLOOKUP($B108,Both_IDtemplate!$A$1:$D$217,4,FALSE)</f>
        <v>D1B3</v>
      </c>
      <c r="F108" s="78">
        <v>0.72</v>
      </c>
      <c r="G108">
        <v>5.7000000000000002E-2</v>
      </c>
      <c r="H108" s="77">
        <v>0.91800000000000004</v>
      </c>
      <c r="I108">
        <v>2.2469999999999999</v>
      </c>
      <c r="J108">
        <v>266.89999999999998</v>
      </c>
      <c r="K108">
        <v>295</v>
      </c>
      <c r="L108">
        <v>0</v>
      </c>
      <c r="M108">
        <v>0</v>
      </c>
      <c r="N108" s="54">
        <v>40962.603032407409</v>
      </c>
      <c r="O108">
        <v>4130</v>
      </c>
      <c r="P108">
        <v>405</v>
      </c>
      <c r="Q108">
        <v>400</v>
      </c>
      <c r="R108">
        <v>300</v>
      </c>
      <c r="S108">
        <v>600</v>
      </c>
      <c r="T108">
        <v>5.1340000000000003</v>
      </c>
      <c r="U108">
        <v>12.16</v>
      </c>
      <c r="V108">
        <v>4786</v>
      </c>
      <c r="W108">
        <v>969</v>
      </c>
      <c r="X108">
        <v>5.0999999999999997E-2</v>
      </c>
      <c r="Z108" s="23">
        <f>VLOOKUP($B108,volume!$A$2:$M$211,10, FALSE)</f>
        <v>5572.1728796373645</v>
      </c>
      <c r="AA108" s="60">
        <f t="shared" si="1"/>
        <v>2.6082370240973813</v>
      </c>
      <c r="AF108" s="16"/>
      <c r="AG108" s="16"/>
      <c r="AH108" s="16"/>
      <c r="AI108" s="16"/>
    </row>
    <row r="109" spans="1:38" s="8" customFormat="1">
      <c r="A109" s="54">
        <v>40962.634305555555</v>
      </c>
      <c r="B109">
        <v>6001</v>
      </c>
      <c r="C109" s="60" t="str">
        <f>VLOOKUP(B109,Both_IDtemplate!$A$1:$D$217,2,FALSE)</f>
        <v>32P</v>
      </c>
      <c r="D109" s="60" t="str">
        <f>VLOOKUP($B109,Both_IDtemplate!$A$1:$D$217,3,FALSE)</f>
        <v>32P</v>
      </c>
      <c r="E109" s="60" t="str">
        <f>VLOOKUP($B109,Both_IDtemplate!$A$1:$D$217,4,FALSE)</f>
        <v>32P1</v>
      </c>
      <c r="F109" s="78">
        <v>0.72499999999999998</v>
      </c>
      <c r="G109">
        <v>3.7999999999999999E-2</v>
      </c>
      <c r="H109" s="77">
        <v>0.96</v>
      </c>
      <c r="I109">
        <v>1.5049999999999999</v>
      </c>
      <c r="J109">
        <v>172.9</v>
      </c>
      <c r="K109">
        <v>192.5</v>
      </c>
      <c r="L109">
        <v>0</v>
      </c>
      <c r="M109">
        <v>0</v>
      </c>
      <c r="N109" s="54">
        <v>40962.634305555555</v>
      </c>
      <c r="O109">
        <v>6001</v>
      </c>
      <c r="P109">
        <v>710</v>
      </c>
      <c r="Q109">
        <v>700</v>
      </c>
      <c r="R109">
        <v>300</v>
      </c>
      <c r="S109">
        <v>600</v>
      </c>
      <c r="T109">
        <v>3.6989999999999998</v>
      </c>
      <c r="U109">
        <v>12.09</v>
      </c>
      <c r="V109">
        <v>4786</v>
      </c>
      <c r="W109">
        <v>971</v>
      </c>
      <c r="X109">
        <v>5.0999999999999997E-2</v>
      </c>
      <c r="Z109" s="23">
        <f>VLOOKUP($B109,volume!$A$2:$M$211,10, FALSE)</f>
        <v>5179.4745833368042</v>
      </c>
      <c r="AA109" s="60">
        <f t="shared" si="1"/>
        <v>1.628016737080809</v>
      </c>
      <c r="AF109" s="16"/>
      <c r="AG109" s="16"/>
      <c r="AH109" s="16"/>
      <c r="AI109" s="16"/>
    </row>
    <row r="110" spans="1:38" s="24" customFormat="1">
      <c r="A110" s="54">
        <v>40962.639837962961</v>
      </c>
      <c r="B110">
        <v>6002</v>
      </c>
      <c r="C110" s="60" t="str">
        <f>VLOOKUP(B110,Both_IDtemplate!$A$1:$D$217,2,FALSE)</f>
        <v>32P</v>
      </c>
      <c r="D110" s="60" t="str">
        <f>VLOOKUP($B110,Both_IDtemplate!$A$1:$D$217,3,FALSE)</f>
        <v>32P</v>
      </c>
      <c r="E110" s="60" t="str">
        <f>VLOOKUP($B110,Both_IDtemplate!$A$1:$D$217,4,FALSE)</f>
        <v>32P2</v>
      </c>
      <c r="F110" s="78">
        <v>0.72499999999999998</v>
      </c>
      <c r="G110">
        <v>5.3999999999999999E-2</v>
      </c>
      <c r="H110" s="77">
        <v>0.98399999999999999</v>
      </c>
      <c r="I110">
        <v>2.1669999999999998</v>
      </c>
      <c r="J110">
        <v>198.9</v>
      </c>
      <c r="K110">
        <v>220.9</v>
      </c>
      <c r="L110">
        <v>0</v>
      </c>
      <c r="M110">
        <v>0</v>
      </c>
      <c r="N110" s="54">
        <v>40962.639837962961</v>
      </c>
      <c r="O110">
        <v>6002</v>
      </c>
      <c r="P110">
        <v>620</v>
      </c>
      <c r="Q110">
        <v>600</v>
      </c>
      <c r="R110">
        <v>300</v>
      </c>
      <c r="S110">
        <v>600</v>
      </c>
      <c r="T110">
        <v>4.0149999999999997</v>
      </c>
      <c r="U110">
        <v>12.1</v>
      </c>
      <c r="V110">
        <v>4786</v>
      </c>
      <c r="W110">
        <v>970</v>
      </c>
      <c r="X110">
        <v>5.0999999999999997E-2</v>
      </c>
      <c r="Z110" s="23">
        <f>VLOOKUP($B110,volume!$A$2:$M$211,10, FALSE)</f>
        <v>5686.1820624343018</v>
      </c>
      <c r="AA110" s="60">
        <f t="shared" si="1"/>
        <v>2.5343167334370404</v>
      </c>
      <c r="AE110" s="23"/>
      <c r="AF110" s="16"/>
      <c r="AG110" s="16"/>
    </row>
    <row r="111" spans="1:38" s="24" customFormat="1">
      <c r="A111" s="54">
        <v>40962.645324074074</v>
      </c>
      <c r="B111">
        <v>6003</v>
      </c>
      <c r="C111" s="60" t="str">
        <f>VLOOKUP(B111,Both_IDtemplate!$A$1:$D$217,2,FALSE)</f>
        <v>32P</v>
      </c>
      <c r="D111" s="60" t="str">
        <f>VLOOKUP($B111,Both_IDtemplate!$A$1:$D$217,3,FALSE)</f>
        <v>32P</v>
      </c>
      <c r="E111" s="60" t="str">
        <f>VLOOKUP($B111,Both_IDtemplate!$A$1:$D$217,4,FALSE)</f>
        <v>32P3</v>
      </c>
      <c r="F111" s="78">
        <v>0.72499999999999998</v>
      </c>
      <c r="G111">
        <v>7.2999999999999995E-2</v>
      </c>
      <c r="H111" s="77">
        <v>0.995</v>
      </c>
      <c r="I111">
        <v>2.8980000000000001</v>
      </c>
      <c r="J111">
        <v>222.4</v>
      </c>
      <c r="K111">
        <v>246.5</v>
      </c>
      <c r="L111">
        <v>0</v>
      </c>
      <c r="M111">
        <v>0</v>
      </c>
      <c r="N111" s="54">
        <v>40962.645324074074</v>
      </c>
      <c r="O111">
        <v>6003</v>
      </c>
      <c r="P111">
        <v>730</v>
      </c>
      <c r="Q111">
        <v>700</v>
      </c>
      <c r="R111">
        <v>300</v>
      </c>
      <c r="S111">
        <v>600</v>
      </c>
      <c r="T111">
        <v>3.327</v>
      </c>
      <c r="U111">
        <v>12.09</v>
      </c>
      <c r="V111">
        <v>4786</v>
      </c>
      <c r="W111">
        <v>970</v>
      </c>
      <c r="X111">
        <v>5.0999999999999997E-2</v>
      </c>
      <c r="Z111" s="23">
        <f>VLOOKUP($B111,volume!$A$2:$M$211,10, FALSE)</f>
        <v>5876.1973670958632</v>
      </c>
      <c r="AA111" s="60">
        <f t="shared" si="1"/>
        <v>3.5493233715159933</v>
      </c>
      <c r="AE111" s="23"/>
      <c r="AF111" s="16"/>
      <c r="AG111" s="16"/>
    </row>
    <row r="112" spans="1:38" s="24" customFormat="1">
      <c r="A112" s="8"/>
      <c r="B112" s="23"/>
      <c r="C112" s="23"/>
      <c r="D112" s="23"/>
      <c r="S112" s="23"/>
      <c r="Z112" s="39"/>
      <c r="AE112" s="23"/>
      <c r="AF112" s="16"/>
      <c r="AG112" s="16"/>
    </row>
    <row r="113" spans="1:48" s="24" customFormat="1">
      <c r="A113" s="8"/>
      <c r="B113" s="23"/>
      <c r="C113" s="23"/>
      <c r="D113" s="23"/>
      <c r="S113" s="23"/>
      <c r="Z113" s="39"/>
      <c r="AE113" s="23"/>
      <c r="AF113" s="16"/>
      <c r="AG113" s="16"/>
    </row>
    <row r="114" spans="1:48" s="24" customFormat="1">
      <c r="A114" s="8"/>
      <c r="B114" s="23"/>
      <c r="C114" s="23"/>
      <c r="D114" s="23"/>
      <c r="S114" s="23"/>
      <c r="Z114" s="39"/>
      <c r="AE114" s="23"/>
      <c r="AF114" s="16"/>
      <c r="AG114" s="16"/>
    </row>
    <row r="115" spans="1:48" s="24" customFormat="1">
      <c r="A115" s="8"/>
      <c r="B115" s="23"/>
      <c r="C115" s="23"/>
      <c r="D115" s="23"/>
      <c r="S115" s="23"/>
      <c r="Z115" s="39"/>
      <c r="AE115" s="23"/>
      <c r="AF115" s="16"/>
      <c r="AG115" s="16"/>
    </row>
    <row r="116" spans="1:48" s="24" customFormat="1">
      <c r="A116" s="8"/>
      <c r="B116" s="23"/>
      <c r="C116" s="23"/>
      <c r="D116" s="23"/>
      <c r="S116" s="23"/>
      <c r="Z116" s="39"/>
      <c r="AE116" s="23"/>
      <c r="AF116" s="16"/>
      <c r="AG116" s="16"/>
    </row>
    <row r="117" spans="1:48" s="24" customFormat="1">
      <c r="A117" s="8"/>
      <c r="B117" s="23"/>
      <c r="C117" s="23"/>
      <c r="D117" s="23"/>
      <c r="S117" s="23"/>
      <c r="Z117" s="39"/>
      <c r="AE117" s="23"/>
      <c r="AF117" s="16"/>
      <c r="AG117" s="16"/>
    </row>
    <row r="118" spans="1:48" s="24" customFormat="1">
      <c r="A118" s="8"/>
      <c r="B118" s="23"/>
      <c r="C118" s="23"/>
      <c r="D118" s="23"/>
      <c r="S118" s="23"/>
      <c r="Z118" s="39"/>
      <c r="AE118" s="23"/>
      <c r="AF118" s="16"/>
      <c r="AG118" s="16"/>
    </row>
    <row r="119" spans="1:48" s="24" customFormat="1">
      <c r="A119" s="8"/>
      <c r="B119" s="23"/>
      <c r="C119" s="23"/>
      <c r="D119" s="23"/>
      <c r="S119" s="23"/>
      <c r="Z119" s="39"/>
      <c r="AF119" s="23"/>
      <c r="AG119" s="16"/>
      <c r="AH119" s="16"/>
    </row>
    <row r="120" spans="1:48" s="24" customFormat="1">
      <c r="A120" s="8"/>
      <c r="B120" s="23"/>
      <c r="C120" s="23"/>
      <c r="D120" s="23"/>
      <c r="S120" s="23"/>
      <c r="Z120" s="39"/>
      <c r="AF120" s="23"/>
      <c r="AG120" s="16"/>
      <c r="AH120" s="16"/>
    </row>
    <row r="121" spans="1:48" s="24" customFormat="1">
      <c r="A121" s="8"/>
      <c r="B121" s="23"/>
      <c r="C121" s="23"/>
      <c r="D121" s="23"/>
      <c r="S121" s="23"/>
      <c r="Z121" s="39"/>
      <c r="AF121" s="23"/>
      <c r="AG121" s="16"/>
      <c r="AH121" s="16"/>
    </row>
    <row r="122" spans="1:48" s="24" customFormat="1">
      <c r="A122" s="8"/>
      <c r="B122" s="23"/>
      <c r="C122" s="23"/>
      <c r="D122" s="23"/>
      <c r="S122" s="23"/>
      <c r="Z122" s="39"/>
      <c r="AF122" s="23"/>
      <c r="AG122" s="16"/>
      <c r="AH122" s="16"/>
    </row>
    <row r="123" spans="1:48" s="24" customFormat="1">
      <c r="A123" s="8"/>
      <c r="B123" s="23"/>
      <c r="C123" s="23"/>
      <c r="D123" s="23"/>
      <c r="S123" s="23"/>
      <c r="Z123" s="39"/>
      <c r="AF123" s="23"/>
      <c r="AG123" s="16"/>
      <c r="AH123" s="16"/>
    </row>
    <row r="124" spans="1:48" s="24" customFormat="1">
      <c r="A124" s="8"/>
      <c r="B124" s="23"/>
      <c r="C124" s="23"/>
      <c r="D124" s="23"/>
      <c r="S124" s="23"/>
      <c r="Z124" s="39"/>
      <c r="AF124" s="23"/>
      <c r="AG124" s="16"/>
      <c r="AH124" s="16"/>
    </row>
    <row r="125" spans="1:48" s="24" customFormat="1">
      <c r="A125" s="8"/>
      <c r="B125" s="23"/>
      <c r="C125" s="23"/>
      <c r="D125" s="23"/>
      <c r="S125" s="23"/>
      <c r="Z125" s="39"/>
      <c r="AF125" s="23"/>
      <c r="AG125" s="16"/>
      <c r="AH125" s="16"/>
    </row>
    <row r="126" spans="1:48" s="24" customFormat="1">
      <c r="A126" s="8"/>
      <c r="B126" s="23"/>
      <c r="C126" s="23"/>
      <c r="D126" s="23"/>
      <c r="S126" s="23"/>
      <c r="Z126" s="39"/>
      <c r="AF126" s="23"/>
      <c r="AG126" s="16"/>
      <c r="AH126" s="16"/>
    </row>
    <row r="127" spans="1:48" s="24" customFormat="1">
      <c r="A127" s="8"/>
      <c r="B127" s="23"/>
      <c r="C127" s="23"/>
      <c r="D127" s="23"/>
      <c r="S127" s="23"/>
      <c r="Z127" s="39"/>
      <c r="AF127" s="23"/>
      <c r="AG127" s="16"/>
      <c r="AH127" s="16"/>
    </row>
    <row r="128" spans="1:48" s="40" customFormat="1">
      <c r="A128" s="8"/>
      <c r="B128" s="23"/>
      <c r="C128" s="23"/>
      <c r="D128" s="23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3"/>
      <c r="T128" s="24"/>
      <c r="U128" s="24"/>
      <c r="V128" s="24"/>
      <c r="W128" s="24"/>
      <c r="X128" s="24"/>
      <c r="Y128" s="24"/>
      <c r="Z128" s="39"/>
      <c r="AA128" s="24"/>
      <c r="AB128" s="24"/>
      <c r="AC128" s="24"/>
      <c r="AD128" s="24"/>
      <c r="AE128" s="24"/>
      <c r="AF128" s="23"/>
      <c r="AG128" s="16"/>
      <c r="AH128" s="16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</row>
    <row r="129" spans="1:48" s="40" customFormat="1">
      <c r="A129" s="8"/>
      <c r="B129" s="23"/>
      <c r="C129" s="23"/>
      <c r="D129" s="23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3"/>
      <c r="T129" s="24"/>
      <c r="U129" s="24"/>
      <c r="V129" s="24"/>
      <c r="W129" s="24"/>
      <c r="X129" s="24"/>
      <c r="Y129" s="24"/>
      <c r="Z129" s="39"/>
      <c r="AA129" s="24"/>
      <c r="AB129" s="24"/>
      <c r="AC129" s="24"/>
      <c r="AD129" s="24"/>
      <c r="AE129" s="24"/>
      <c r="AF129" s="23"/>
      <c r="AG129" s="16"/>
      <c r="AH129" s="16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</row>
    <row r="130" spans="1:48" s="40" customFormat="1">
      <c r="A130" s="8"/>
      <c r="B130" s="23"/>
      <c r="C130" s="23"/>
      <c r="D130" s="23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3"/>
      <c r="T130" s="24"/>
      <c r="U130" s="24"/>
      <c r="V130" s="24"/>
      <c r="W130" s="24"/>
      <c r="X130" s="24"/>
      <c r="Y130" s="24"/>
      <c r="Z130" s="39"/>
      <c r="AA130" s="24"/>
      <c r="AB130" s="24"/>
      <c r="AC130" s="24"/>
      <c r="AD130" s="24"/>
      <c r="AE130" s="24"/>
      <c r="AF130" s="23"/>
      <c r="AG130" s="16"/>
      <c r="AH130" s="16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</row>
    <row r="131" spans="1:48" s="40" customFormat="1">
      <c r="A131" s="8"/>
      <c r="B131" s="23"/>
      <c r="C131" s="23"/>
      <c r="D131" s="23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3"/>
      <c r="T131" s="24"/>
      <c r="U131" s="24"/>
      <c r="V131" s="24"/>
      <c r="W131" s="24"/>
      <c r="X131" s="24"/>
      <c r="Y131" s="24"/>
      <c r="Z131" s="39"/>
      <c r="AA131" s="24"/>
      <c r="AB131" s="24"/>
      <c r="AC131" s="24"/>
      <c r="AD131" s="24"/>
      <c r="AE131" s="24"/>
      <c r="AF131" s="23"/>
      <c r="AG131" s="16"/>
      <c r="AH131" s="16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</row>
    <row r="132" spans="1:48" s="40" customFormat="1">
      <c r="A132" s="8"/>
      <c r="B132" s="23"/>
      <c r="C132" s="23"/>
      <c r="D132" s="23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3"/>
      <c r="T132" s="24"/>
      <c r="U132" s="24"/>
      <c r="V132" s="24"/>
      <c r="W132" s="24"/>
      <c r="X132" s="24"/>
      <c r="Y132" s="24"/>
      <c r="Z132" s="39"/>
      <c r="AA132" s="24"/>
      <c r="AB132" s="24"/>
      <c r="AC132" s="24"/>
      <c r="AD132" s="24"/>
      <c r="AE132" s="24"/>
      <c r="AF132" s="23"/>
      <c r="AG132" s="16"/>
      <c r="AH132" s="16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</row>
    <row r="133" spans="1:48" s="40" customFormat="1">
      <c r="A133" s="8"/>
      <c r="B133" s="23"/>
      <c r="C133" s="23"/>
      <c r="D133" s="23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3"/>
      <c r="T133" s="24"/>
      <c r="U133" s="24"/>
      <c r="V133" s="24"/>
      <c r="W133" s="24"/>
      <c r="X133" s="24"/>
      <c r="Y133" s="24"/>
      <c r="Z133" s="39"/>
      <c r="AA133" s="24"/>
      <c r="AB133" s="24"/>
      <c r="AC133" s="24"/>
      <c r="AD133" s="24"/>
      <c r="AE133" s="24"/>
      <c r="AF133" s="23"/>
      <c r="AG133" s="16"/>
      <c r="AH133" s="16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</row>
    <row r="134" spans="1:48" s="40" customFormat="1">
      <c r="A134" s="8"/>
      <c r="B134" s="23"/>
      <c r="C134" s="23"/>
      <c r="D134" s="23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3"/>
      <c r="T134" s="24"/>
      <c r="U134" s="24"/>
      <c r="V134" s="24"/>
      <c r="W134" s="24"/>
      <c r="X134" s="24"/>
      <c r="Y134" s="24"/>
      <c r="Z134" s="39"/>
      <c r="AA134" s="24"/>
      <c r="AB134" s="24"/>
      <c r="AC134" s="24"/>
      <c r="AD134" s="24"/>
      <c r="AE134" s="24"/>
      <c r="AF134" s="23"/>
      <c r="AG134" s="16"/>
      <c r="AH134" s="16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</row>
    <row r="135" spans="1:48" s="40" customFormat="1">
      <c r="A135" s="8"/>
      <c r="B135" s="23"/>
      <c r="C135" s="23"/>
      <c r="D135" s="23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3"/>
      <c r="T135" s="24"/>
      <c r="U135" s="24"/>
      <c r="V135" s="24"/>
      <c r="W135" s="24"/>
      <c r="X135" s="24"/>
      <c r="Y135" s="24"/>
      <c r="Z135" s="39"/>
      <c r="AA135" s="24"/>
      <c r="AB135" s="24"/>
      <c r="AC135" s="24"/>
      <c r="AD135" s="24"/>
      <c r="AE135" s="24"/>
      <c r="AF135" s="23"/>
      <c r="AG135" s="16"/>
      <c r="AH135" s="16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</row>
    <row r="136" spans="1:48" s="40" customFormat="1">
      <c r="A136" s="8"/>
      <c r="B136" s="23"/>
      <c r="C136" s="23"/>
      <c r="D136" s="23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3"/>
      <c r="T136" s="24"/>
      <c r="U136" s="24"/>
      <c r="V136" s="24"/>
      <c r="W136" s="24"/>
      <c r="X136" s="24"/>
      <c r="Y136" s="24"/>
      <c r="Z136" s="39"/>
      <c r="AA136" s="24"/>
      <c r="AB136" s="24"/>
      <c r="AC136" s="24"/>
      <c r="AD136" s="24"/>
      <c r="AE136" s="24"/>
      <c r="AF136" s="23"/>
      <c r="AG136" s="16"/>
      <c r="AH136" s="16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</row>
    <row r="137" spans="1:48" s="40" customFormat="1">
      <c r="A137" s="8"/>
      <c r="B137" s="23"/>
      <c r="C137" s="23"/>
      <c r="D137" s="23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3"/>
      <c r="T137" s="24"/>
      <c r="U137" s="24"/>
      <c r="V137" s="24"/>
      <c r="W137" s="24"/>
      <c r="X137" s="24"/>
      <c r="Y137" s="24"/>
      <c r="Z137" s="39"/>
      <c r="AA137" s="24"/>
      <c r="AB137" s="24"/>
      <c r="AC137" s="24"/>
      <c r="AD137" s="24"/>
      <c r="AE137" s="24"/>
      <c r="AF137" s="23"/>
      <c r="AG137" s="16"/>
      <c r="AH137" s="16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</row>
    <row r="138" spans="1:48" s="40" customFormat="1">
      <c r="A138" s="8"/>
      <c r="B138" s="23"/>
      <c r="C138" s="23"/>
      <c r="D138" s="23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3"/>
      <c r="T138" s="24"/>
      <c r="U138" s="24"/>
      <c r="V138" s="24"/>
      <c r="W138" s="24"/>
      <c r="X138" s="24"/>
      <c r="Y138" s="24"/>
      <c r="Z138" s="39"/>
      <c r="AA138" s="24"/>
      <c r="AB138" s="24"/>
      <c r="AC138" s="24"/>
      <c r="AD138" s="24"/>
      <c r="AE138" s="24"/>
      <c r="AF138" s="23"/>
      <c r="AG138" s="16"/>
      <c r="AH138" s="16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</row>
    <row r="139" spans="1:48" s="40" customFormat="1">
      <c r="A139" s="8"/>
      <c r="B139" s="23"/>
      <c r="C139" s="23"/>
      <c r="D139" s="23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3"/>
      <c r="T139" s="24"/>
      <c r="U139" s="24"/>
      <c r="V139" s="24"/>
      <c r="W139" s="24"/>
      <c r="X139" s="24"/>
      <c r="Y139" s="24"/>
      <c r="Z139" s="39"/>
      <c r="AA139" s="24"/>
      <c r="AB139" s="24"/>
      <c r="AC139" s="24"/>
      <c r="AD139" s="24"/>
      <c r="AE139" s="24"/>
      <c r="AF139" s="23"/>
      <c r="AG139" s="16"/>
      <c r="AH139" s="16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</row>
    <row r="140" spans="1:48" s="40" customFormat="1">
      <c r="A140" s="8"/>
      <c r="B140" s="23"/>
      <c r="C140" s="23"/>
      <c r="D140" s="23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3"/>
      <c r="T140" s="24"/>
      <c r="U140" s="24"/>
      <c r="V140" s="24"/>
      <c r="W140" s="24"/>
      <c r="X140" s="24"/>
      <c r="Y140" s="24"/>
      <c r="Z140" s="39"/>
      <c r="AA140" s="24"/>
      <c r="AB140" s="24"/>
      <c r="AC140" s="24"/>
      <c r="AD140" s="24"/>
      <c r="AE140" s="24"/>
      <c r="AF140" s="23"/>
      <c r="AG140" s="16"/>
      <c r="AH140" s="16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</row>
    <row r="141" spans="1:48" s="40" customFormat="1">
      <c r="A141" s="8"/>
      <c r="B141" s="23"/>
      <c r="C141" s="23"/>
      <c r="D141" s="23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3"/>
      <c r="T141" s="24"/>
      <c r="U141" s="24"/>
      <c r="V141" s="24"/>
      <c r="W141" s="24"/>
      <c r="X141" s="24"/>
      <c r="Y141" s="24"/>
      <c r="Z141" s="39"/>
      <c r="AA141" s="24"/>
      <c r="AB141" s="24"/>
      <c r="AC141" s="24"/>
      <c r="AD141" s="24"/>
      <c r="AE141" s="24"/>
      <c r="AF141" s="23"/>
      <c r="AG141" s="16"/>
      <c r="AH141" s="16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</row>
    <row r="142" spans="1:48" s="40" customFormat="1">
      <c r="A142" s="8"/>
      <c r="B142" s="23"/>
      <c r="C142" s="23"/>
      <c r="D142" s="23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3"/>
      <c r="T142" s="24"/>
      <c r="U142" s="24"/>
      <c r="V142" s="24"/>
      <c r="W142" s="24"/>
      <c r="X142" s="24"/>
      <c r="Y142" s="24"/>
      <c r="Z142" s="39"/>
      <c r="AA142" s="24"/>
      <c r="AB142" s="24"/>
      <c r="AC142" s="24"/>
      <c r="AD142" s="24"/>
      <c r="AE142" s="24"/>
      <c r="AF142" s="23"/>
      <c r="AG142" s="16"/>
      <c r="AH142" s="16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</row>
    <row r="143" spans="1:48" s="40" customFormat="1">
      <c r="A143" s="8"/>
      <c r="B143" s="23"/>
      <c r="C143" s="23"/>
      <c r="D143" s="23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3"/>
      <c r="T143" s="24"/>
      <c r="U143" s="24"/>
      <c r="V143" s="24"/>
      <c r="W143" s="24"/>
      <c r="X143" s="24"/>
      <c r="Y143" s="24"/>
      <c r="Z143" s="39"/>
      <c r="AA143" s="24"/>
      <c r="AB143" s="24"/>
      <c r="AC143" s="24"/>
      <c r="AD143" s="24"/>
      <c r="AE143" s="24"/>
      <c r="AF143" s="23"/>
      <c r="AG143" s="16"/>
      <c r="AH143" s="16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</row>
    <row r="144" spans="1:48" s="40" customFormat="1">
      <c r="A144" s="8"/>
      <c r="B144" s="23"/>
      <c r="C144" s="23"/>
      <c r="D144" s="23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3"/>
      <c r="T144" s="24"/>
      <c r="U144" s="24"/>
      <c r="V144" s="24"/>
      <c r="W144" s="24"/>
      <c r="X144" s="24"/>
      <c r="Y144" s="24"/>
      <c r="Z144" s="39"/>
      <c r="AA144" s="24"/>
      <c r="AB144" s="24"/>
      <c r="AC144" s="24"/>
      <c r="AD144" s="24"/>
      <c r="AE144" s="24"/>
      <c r="AF144" s="23"/>
      <c r="AG144" s="16"/>
      <c r="AH144" s="16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</row>
    <row r="145" spans="1:48" s="40" customFormat="1">
      <c r="A145" s="8"/>
      <c r="B145" s="23"/>
      <c r="C145" s="23"/>
      <c r="D145" s="23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3"/>
      <c r="T145" s="24"/>
      <c r="U145" s="24"/>
      <c r="V145" s="24"/>
      <c r="W145" s="24"/>
      <c r="X145" s="24"/>
      <c r="Y145" s="24"/>
      <c r="Z145" s="39"/>
      <c r="AA145" s="24"/>
      <c r="AB145" s="24"/>
      <c r="AC145" s="24"/>
      <c r="AD145" s="24"/>
      <c r="AE145" s="24"/>
      <c r="AF145" s="23"/>
      <c r="AG145" s="16"/>
      <c r="AH145" s="16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</row>
    <row r="146" spans="1:48" s="40" customFormat="1">
      <c r="A146" s="8"/>
      <c r="B146" s="23"/>
      <c r="C146" s="23"/>
      <c r="D146" s="23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3"/>
      <c r="T146" s="24"/>
      <c r="U146" s="24"/>
      <c r="V146" s="24"/>
      <c r="W146" s="24"/>
      <c r="X146" s="24"/>
      <c r="Y146" s="24"/>
      <c r="Z146" s="39"/>
      <c r="AA146" s="24"/>
      <c r="AB146" s="24"/>
      <c r="AC146" s="24"/>
      <c r="AD146" s="24"/>
      <c r="AE146" s="24"/>
      <c r="AF146" s="23"/>
      <c r="AG146" s="16"/>
      <c r="AH146" s="16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</row>
    <row r="147" spans="1:48" s="40" customFormat="1">
      <c r="A147" s="8"/>
      <c r="B147" s="23"/>
      <c r="C147" s="23"/>
      <c r="D147" s="23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3"/>
      <c r="T147" s="24"/>
      <c r="U147" s="24"/>
      <c r="V147" s="24"/>
      <c r="W147" s="24"/>
      <c r="X147" s="24"/>
      <c r="Y147" s="24"/>
      <c r="Z147" s="39"/>
      <c r="AA147" s="24"/>
      <c r="AB147" s="24"/>
      <c r="AC147" s="24"/>
      <c r="AD147" s="24"/>
      <c r="AE147" s="24"/>
      <c r="AF147" s="23"/>
      <c r="AG147" s="16"/>
      <c r="AH147" s="16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</row>
    <row r="148" spans="1:48" s="40" customFormat="1">
      <c r="A148" s="8"/>
      <c r="B148" s="23"/>
      <c r="C148" s="23"/>
      <c r="D148" s="23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3"/>
      <c r="T148" s="24"/>
      <c r="U148" s="24"/>
      <c r="V148" s="24"/>
      <c r="W148" s="24"/>
      <c r="X148" s="24"/>
      <c r="Y148" s="24"/>
      <c r="Z148" s="39"/>
      <c r="AA148" s="24"/>
      <c r="AB148" s="24"/>
      <c r="AC148" s="24"/>
      <c r="AD148" s="24"/>
      <c r="AE148" s="24"/>
      <c r="AF148" s="23"/>
      <c r="AG148" s="16"/>
      <c r="AH148" s="16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</row>
    <row r="149" spans="1:48" s="40" customFormat="1">
      <c r="A149" s="8"/>
      <c r="B149" s="23"/>
      <c r="C149" s="23"/>
      <c r="D149" s="23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3"/>
      <c r="T149" s="24"/>
      <c r="U149" s="24"/>
      <c r="V149" s="24"/>
      <c r="W149" s="24"/>
      <c r="X149" s="24"/>
      <c r="Y149" s="24"/>
      <c r="Z149" s="39"/>
      <c r="AA149" s="24"/>
      <c r="AB149" s="24"/>
      <c r="AC149" s="24"/>
      <c r="AD149" s="24"/>
      <c r="AE149" s="24"/>
      <c r="AF149" s="23"/>
      <c r="AG149" s="16"/>
      <c r="AH149" s="16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</row>
    <row r="150" spans="1:48" s="40" customFormat="1">
      <c r="A150" s="8"/>
      <c r="B150" s="23"/>
      <c r="C150" s="23"/>
      <c r="D150" s="23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3"/>
      <c r="T150" s="24"/>
      <c r="U150" s="24"/>
      <c r="V150" s="24"/>
      <c r="W150" s="24"/>
      <c r="X150" s="24"/>
      <c r="Y150" s="24"/>
      <c r="Z150" s="39"/>
      <c r="AA150" s="24"/>
      <c r="AB150" s="24"/>
      <c r="AC150" s="24"/>
      <c r="AD150" s="24"/>
      <c r="AE150" s="24"/>
      <c r="AF150" s="23"/>
      <c r="AG150" s="16"/>
      <c r="AH150" s="16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</row>
    <row r="151" spans="1:48" s="40" customFormat="1">
      <c r="A151" s="8"/>
      <c r="B151" s="23"/>
      <c r="C151" s="23"/>
      <c r="D151" s="23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3"/>
      <c r="T151" s="24"/>
      <c r="U151" s="24"/>
      <c r="V151" s="24"/>
      <c r="W151" s="24"/>
      <c r="X151" s="24"/>
      <c r="Y151" s="24"/>
      <c r="Z151" s="39"/>
      <c r="AA151" s="24"/>
      <c r="AB151" s="24"/>
      <c r="AC151" s="24"/>
      <c r="AD151" s="24"/>
      <c r="AE151" s="24"/>
      <c r="AF151" s="23"/>
      <c r="AG151" s="16"/>
      <c r="AH151" s="16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</row>
    <row r="152" spans="1:48" s="40" customFormat="1">
      <c r="A152" s="8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3"/>
      <c r="T152" s="24"/>
      <c r="U152" s="24"/>
      <c r="V152" s="24"/>
      <c r="W152" s="24"/>
      <c r="X152" s="24"/>
      <c r="Y152" s="24"/>
      <c r="Z152" s="39"/>
      <c r="AA152" s="24"/>
      <c r="AB152" s="24"/>
      <c r="AC152" s="24"/>
      <c r="AD152" s="24"/>
      <c r="AE152" s="24"/>
      <c r="AF152" s="23"/>
      <c r="AG152" s="16"/>
      <c r="AH152" s="16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</row>
    <row r="153" spans="1:48" s="40" customFormat="1">
      <c r="A153" s="8"/>
      <c r="B153" s="23"/>
      <c r="C153" s="23"/>
      <c r="D153" s="2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3"/>
      <c r="T153" s="24"/>
      <c r="U153" s="24"/>
      <c r="V153" s="24"/>
      <c r="W153" s="24"/>
      <c r="X153" s="24"/>
      <c r="Y153" s="24"/>
      <c r="Z153" s="39"/>
      <c r="AA153" s="24"/>
      <c r="AB153" s="24"/>
      <c r="AC153" s="24"/>
      <c r="AD153" s="24"/>
      <c r="AE153" s="24"/>
      <c r="AF153" s="23"/>
      <c r="AG153" s="16"/>
      <c r="AH153" s="16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</row>
    <row r="154" spans="1:48" s="40" customFormat="1">
      <c r="A154" s="8"/>
      <c r="B154" s="23"/>
      <c r="C154" s="23"/>
      <c r="D154" s="2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3"/>
      <c r="T154" s="24"/>
      <c r="U154" s="24"/>
      <c r="V154" s="24"/>
      <c r="W154" s="24"/>
      <c r="X154" s="24"/>
      <c r="Y154" s="24"/>
      <c r="Z154" s="39"/>
      <c r="AA154" s="24"/>
      <c r="AB154" s="24"/>
      <c r="AC154" s="24"/>
      <c r="AD154" s="24"/>
      <c r="AE154" s="24"/>
      <c r="AF154" s="23"/>
      <c r="AG154" s="16"/>
      <c r="AH154" s="16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</row>
    <row r="155" spans="1:48" s="40" customFormat="1">
      <c r="A155" s="8"/>
      <c r="B155" s="23"/>
      <c r="C155" s="23"/>
      <c r="D155" s="23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3"/>
      <c r="T155" s="24"/>
      <c r="U155" s="24"/>
      <c r="V155" s="24"/>
      <c r="W155" s="24"/>
      <c r="X155" s="24"/>
      <c r="Y155" s="24"/>
      <c r="Z155" s="39"/>
      <c r="AA155" s="24"/>
      <c r="AB155" s="24"/>
      <c r="AC155" s="24"/>
      <c r="AD155" s="24"/>
      <c r="AE155" s="24"/>
      <c r="AF155" s="23"/>
      <c r="AG155" s="16"/>
      <c r="AH155" s="16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</row>
    <row r="156" spans="1:48" s="40" customFormat="1">
      <c r="A156" s="8"/>
      <c r="B156" s="23"/>
      <c r="C156" s="23"/>
      <c r="D156" s="23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3"/>
      <c r="T156" s="24"/>
      <c r="U156" s="24"/>
      <c r="V156" s="24"/>
      <c r="W156" s="24"/>
      <c r="X156" s="24"/>
      <c r="Y156" s="24"/>
      <c r="Z156" s="39"/>
      <c r="AA156" s="24"/>
      <c r="AB156" s="24"/>
      <c r="AC156" s="24"/>
      <c r="AD156" s="24"/>
      <c r="AE156" s="24"/>
      <c r="AF156" s="23"/>
      <c r="AG156" s="16"/>
      <c r="AH156" s="16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</row>
    <row r="157" spans="1:48" s="40" customFormat="1">
      <c r="A157" s="8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3"/>
      <c r="T157" s="24"/>
      <c r="U157" s="24"/>
      <c r="V157" s="24"/>
      <c r="W157" s="24"/>
      <c r="X157" s="24"/>
      <c r="Y157" s="24"/>
      <c r="Z157" s="39"/>
      <c r="AA157" s="24"/>
      <c r="AB157" s="24"/>
      <c r="AC157" s="24"/>
      <c r="AD157" s="24"/>
      <c r="AE157" s="24"/>
      <c r="AF157" s="23"/>
      <c r="AG157" s="16"/>
      <c r="AH157" s="16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</row>
    <row r="158" spans="1:48" s="40" customFormat="1">
      <c r="A158" s="8"/>
      <c r="B158" s="23"/>
      <c r="C158" s="23"/>
      <c r="D158" s="23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3"/>
      <c r="T158" s="24"/>
      <c r="U158" s="24"/>
      <c r="V158" s="24"/>
      <c r="W158" s="24"/>
      <c r="X158" s="24"/>
      <c r="Y158" s="24"/>
      <c r="Z158" s="39"/>
      <c r="AA158" s="24"/>
      <c r="AB158" s="24"/>
      <c r="AC158" s="24"/>
      <c r="AD158" s="24"/>
      <c r="AE158" s="24"/>
      <c r="AF158" s="23"/>
      <c r="AG158" s="16"/>
      <c r="AH158" s="16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</row>
    <row r="159" spans="1:48" s="40" customFormat="1">
      <c r="A159" s="8"/>
      <c r="B159" s="23"/>
      <c r="C159" s="23"/>
      <c r="D159" s="23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3"/>
      <c r="T159" s="24"/>
      <c r="U159" s="24"/>
      <c r="V159" s="24"/>
      <c r="W159" s="24"/>
      <c r="X159" s="24"/>
      <c r="Y159" s="24"/>
      <c r="Z159" s="39"/>
      <c r="AA159" s="24"/>
      <c r="AB159" s="24"/>
      <c r="AC159" s="24"/>
      <c r="AD159" s="24"/>
      <c r="AE159" s="24"/>
      <c r="AF159" s="23"/>
      <c r="AG159" s="16"/>
      <c r="AH159" s="16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</row>
    <row r="160" spans="1:48" s="40" customFormat="1">
      <c r="A160" s="8"/>
      <c r="B160" s="23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3"/>
      <c r="T160" s="24"/>
      <c r="U160" s="24"/>
      <c r="V160" s="24"/>
      <c r="W160" s="24"/>
      <c r="X160" s="24"/>
      <c r="Y160" s="24"/>
      <c r="Z160" s="39"/>
      <c r="AA160" s="24"/>
      <c r="AB160" s="24"/>
      <c r="AC160" s="24"/>
      <c r="AD160" s="24"/>
      <c r="AE160" s="24"/>
      <c r="AF160" s="23"/>
      <c r="AG160" s="16"/>
      <c r="AH160" s="16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</row>
    <row r="161" spans="1:48" s="40" customFormat="1">
      <c r="A161" s="8"/>
      <c r="B161" s="23"/>
      <c r="C161" s="23"/>
      <c r="D161" s="23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3"/>
      <c r="T161" s="24"/>
      <c r="U161" s="24"/>
      <c r="V161" s="24"/>
      <c r="W161" s="24"/>
      <c r="X161" s="24"/>
      <c r="Y161" s="24"/>
      <c r="Z161" s="39"/>
      <c r="AA161" s="24"/>
      <c r="AB161" s="24"/>
      <c r="AC161" s="24"/>
      <c r="AD161" s="24"/>
      <c r="AE161" s="24"/>
      <c r="AF161" s="23"/>
      <c r="AG161" s="16"/>
      <c r="AH161" s="16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</row>
    <row r="162" spans="1:48" s="40" customFormat="1">
      <c r="A162" s="8"/>
      <c r="B162" s="23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3"/>
      <c r="T162" s="24"/>
      <c r="U162" s="24"/>
      <c r="V162" s="24"/>
      <c r="W162" s="24"/>
      <c r="X162" s="24"/>
      <c r="Y162" s="24"/>
      <c r="Z162" s="39"/>
      <c r="AA162" s="24"/>
      <c r="AB162" s="24"/>
      <c r="AC162" s="24"/>
      <c r="AD162" s="24"/>
      <c r="AE162" s="24"/>
      <c r="AF162" s="23"/>
      <c r="AG162" s="16"/>
      <c r="AH162" s="16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</row>
    <row r="163" spans="1:48" s="40" customFormat="1">
      <c r="A163" s="8"/>
      <c r="B163" s="23"/>
      <c r="C163" s="23"/>
      <c r="D163" s="23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3"/>
      <c r="T163" s="24"/>
      <c r="U163" s="24"/>
      <c r="V163" s="24"/>
      <c r="W163" s="24"/>
      <c r="X163" s="24"/>
      <c r="Y163" s="24"/>
      <c r="Z163" s="39"/>
      <c r="AA163" s="24"/>
      <c r="AB163" s="24"/>
      <c r="AC163" s="24"/>
      <c r="AD163" s="24"/>
      <c r="AE163" s="24"/>
      <c r="AF163" s="23"/>
      <c r="AG163" s="16"/>
      <c r="AH163" s="16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</row>
    <row r="164" spans="1:48" s="40" customFormat="1">
      <c r="A164" s="8"/>
      <c r="B164" s="23"/>
      <c r="C164" s="23"/>
      <c r="D164" s="23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3"/>
      <c r="T164" s="24"/>
      <c r="U164" s="24"/>
      <c r="V164" s="24"/>
      <c r="W164" s="24"/>
      <c r="X164" s="24"/>
      <c r="Y164" s="24"/>
      <c r="Z164" s="39"/>
      <c r="AA164" s="24"/>
      <c r="AB164" s="24"/>
      <c r="AC164" s="24"/>
      <c r="AD164" s="24"/>
      <c r="AE164" s="24"/>
      <c r="AF164" s="23"/>
      <c r="AG164" s="16"/>
      <c r="AH164" s="16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</row>
    <row r="165" spans="1:48" s="40" customFormat="1">
      <c r="A165" s="8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3"/>
      <c r="T165" s="24"/>
      <c r="U165" s="24"/>
      <c r="V165" s="24"/>
      <c r="W165" s="24"/>
      <c r="X165" s="24"/>
      <c r="Y165" s="24"/>
      <c r="Z165" s="39"/>
      <c r="AA165" s="24"/>
      <c r="AB165" s="24"/>
      <c r="AC165" s="24"/>
      <c r="AD165" s="24"/>
      <c r="AE165" s="24"/>
      <c r="AF165" s="23"/>
      <c r="AG165" s="16"/>
      <c r="AH165" s="16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</row>
    <row r="166" spans="1:48" s="40" customFormat="1">
      <c r="A166" s="8"/>
      <c r="B166" s="23"/>
      <c r="C166" s="23"/>
      <c r="D166" s="23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3"/>
      <c r="T166" s="24"/>
      <c r="U166" s="24"/>
      <c r="V166" s="24"/>
      <c r="W166" s="24"/>
      <c r="X166" s="24"/>
      <c r="Y166" s="24"/>
      <c r="Z166" s="39"/>
      <c r="AA166" s="24"/>
      <c r="AB166" s="24"/>
      <c r="AC166" s="24"/>
      <c r="AD166" s="24"/>
      <c r="AE166" s="24"/>
      <c r="AF166" s="23"/>
      <c r="AG166" s="16"/>
      <c r="AH166" s="16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</row>
    <row r="167" spans="1:48" s="40" customFormat="1">
      <c r="A167" s="8"/>
      <c r="B167" s="23"/>
      <c r="C167" s="23"/>
      <c r="D167" s="23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3"/>
      <c r="T167" s="24"/>
      <c r="U167" s="24"/>
      <c r="V167" s="24"/>
      <c r="W167" s="24"/>
      <c r="X167" s="24"/>
      <c r="Y167" s="24"/>
      <c r="Z167" s="39"/>
      <c r="AA167" s="24"/>
      <c r="AB167" s="24"/>
      <c r="AC167" s="24"/>
      <c r="AD167" s="24"/>
      <c r="AE167" s="24"/>
      <c r="AF167" s="23"/>
      <c r="AG167" s="16"/>
      <c r="AH167" s="16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</row>
    <row r="168" spans="1:48" s="40" customFormat="1">
      <c r="A168" s="8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3"/>
      <c r="T168" s="24"/>
      <c r="U168" s="24"/>
      <c r="V168" s="24"/>
      <c r="W168" s="24"/>
      <c r="X168" s="24"/>
      <c r="Y168" s="24"/>
      <c r="Z168" s="39"/>
      <c r="AA168" s="24"/>
      <c r="AB168" s="24"/>
      <c r="AC168" s="24"/>
      <c r="AD168" s="24"/>
      <c r="AE168" s="24"/>
      <c r="AF168" s="23"/>
      <c r="AG168" s="16"/>
      <c r="AH168" s="16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</row>
    <row r="169" spans="1:48" s="40" customFormat="1">
      <c r="A169" s="8"/>
      <c r="B169" s="23"/>
      <c r="C169" s="23"/>
      <c r="D169" s="23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3"/>
      <c r="T169" s="24"/>
      <c r="U169" s="24"/>
      <c r="V169" s="24"/>
      <c r="W169" s="24"/>
      <c r="X169" s="24"/>
      <c r="Y169" s="24"/>
      <c r="Z169" s="39"/>
      <c r="AA169" s="24"/>
      <c r="AB169" s="24"/>
      <c r="AC169" s="24"/>
      <c r="AD169" s="24"/>
      <c r="AE169" s="24"/>
      <c r="AF169" s="23"/>
      <c r="AG169" s="16"/>
      <c r="AH169" s="16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</row>
    <row r="170" spans="1:48" s="40" customFormat="1">
      <c r="A170" s="8"/>
      <c r="B170" s="23"/>
      <c r="C170" s="23"/>
      <c r="D170" s="23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3"/>
      <c r="T170" s="24"/>
      <c r="U170" s="24"/>
      <c r="V170" s="24"/>
      <c r="W170" s="24"/>
      <c r="X170" s="24"/>
      <c r="Y170" s="24"/>
      <c r="Z170" s="39"/>
      <c r="AA170" s="24"/>
      <c r="AB170" s="24"/>
      <c r="AC170" s="24"/>
      <c r="AD170" s="24"/>
      <c r="AE170" s="24"/>
      <c r="AF170" s="23"/>
      <c r="AG170" s="16"/>
      <c r="AH170" s="16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</row>
    <row r="171" spans="1:48" s="40" customFormat="1">
      <c r="A171" s="8"/>
      <c r="B171" s="23"/>
      <c r="C171" s="23"/>
      <c r="D171" s="23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3"/>
      <c r="T171" s="24"/>
      <c r="U171" s="24"/>
      <c r="V171" s="24"/>
      <c r="W171" s="24"/>
      <c r="X171" s="24"/>
      <c r="Y171" s="24"/>
      <c r="Z171" s="39"/>
      <c r="AA171" s="24"/>
      <c r="AB171" s="24"/>
      <c r="AC171" s="24"/>
      <c r="AD171" s="24"/>
      <c r="AE171" s="24"/>
      <c r="AF171" s="23"/>
      <c r="AG171" s="16"/>
      <c r="AH171" s="16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</row>
    <row r="172" spans="1:48" s="40" customFormat="1">
      <c r="A172" s="8"/>
      <c r="B172" s="23"/>
      <c r="C172" s="23"/>
      <c r="D172" s="23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3"/>
      <c r="T172" s="24"/>
      <c r="U172" s="24"/>
      <c r="V172" s="24"/>
      <c r="W172" s="24"/>
      <c r="X172" s="24"/>
      <c r="Y172" s="24"/>
      <c r="Z172" s="39"/>
      <c r="AA172" s="24"/>
      <c r="AB172" s="24"/>
      <c r="AC172" s="24"/>
      <c r="AD172" s="24"/>
      <c r="AE172" s="24"/>
      <c r="AF172" s="23"/>
      <c r="AG172" s="16"/>
      <c r="AH172" s="16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</row>
    <row r="173" spans="1:48" s="40" customFormat="1">
      <c r="A173" s="8"/>
      <c r="B173" s="23"/>
      <c r="C173" s="23"/>
      <c r="D173" s="23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3"/>
      <c r="T173" s="24"/>
      <c r="U173" s="24"/>
      <c r="V173" s="24"/>
      <c r="W173" s="24"/>
      <c r="X173" s="24"/>
      <c r="Y173" s="24"/>
      <c r="Z173" s="39"/>
      <c r="AA173" s="24"/>
      <c r="AB173" s="24"/>
      <c r="AC173" s="24"/>
      <c r="AD173" s="24"/>
      <c r="AE173" s="24"/>
      <c r="AF173" s="23"/>
      <c r="AG173" s="16"/>
      <c r="AH173" s="16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</row>
    <row r="174" spans="1:48" s="40" customFormat="1">
      <c r="A174" s="8"/>
      <c r="B174" s="23"/>
      <c r="C174" s="23"/>
      <c r="D174" s="23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3"/>
      <c r="T174" s="24"/>
      <c r="U174" s="24"/>
      <c r="V174" s="24"/>
      <c r="W174" s="24"/>
      <c r="X174" s="24"/>
      <c r="Y174" s="24"/>
      <c r="Z174" s="39"/>
      <c r="AA174" s="24"/>
      <c r="AB174" s="24"/>
      <c r="AC174" s="24"/>
      <c r="AD174" s="24"/>
      <c r="AE174" s="24"/>
      <c r="AF174" s="23"/>
      <c r="AG174" s="16"/>
      <c r="AH174" s="16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</row>
    <row r="175" spans="1:48" s="40" customFormat="1">
      <c r="A175" s="8"/>
      <c r="B175" s="23"/>
      <c r="C175" s="23"/>
      <c r="D175" s="23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3"/>
      <c r="T175" s="24"/>
      <c r="U175" s="24"/>
      <c r="V175" s="24"/>
      <c r="W175" s="24"/>
      <c r="X175" s="24"/>
      <c r="Y175" s="24"/>
      <c r="Z175" s="39"/>
      <c r="AA175" s="24"/>
      <c r="AB175" s="24"/>
      <c r="AC175" s="24"/>
      <c r="AD175" s="24"/>
      <c r="AE175" s="24"/>
      <c r="AF175" s="23"/>
      <c r="AG175" s="16"/>
      <c r="AH175" s="16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</row>
    <row r="176" spans="1:48" s="40" customFormat="1">
      <c r="A176" s="8"/>
      <c r="B176" s="23"/>
      <c r="C176" s="23"/>
      <c r="D176" s="23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3"/>
      <c r="T176" s="24"/>
      <c r="U176" s="24"/>
      <c r="V176" s="24"/>
      <c r="W176" s="24"/>
      <c r="X176" s="24"/>
      <c r="Y176" s="24"/>
      <c r="Z176" s="39"/>
      <c r="AA176" s="24"/>
      <c r="AB176" s="24"/>
      <c r="AC176" s="24"/>
      <c r="AD176" s="24"/>
      <c r="AE176" s="24"/>
      <c r="AF176" s="23"/>
      <c r="AG176" s="16"/>
      <c r="AH176" s="16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</row>
    <row r="177" spans="1:48" s="40" customFormat="1">
      <c r="A177" s="8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3"/>
      <c r="T177" s="24"/>
      <c r="U177" s="24"/>
      <c r="V177" s="24"/>
      <c r="W177" s="24"/>
      <c r="X177" s="24"/>
      <c r="Y177" s="24"/>
      <c r="Z177" s="39"/>
      <c r="AA177" s="24"/>
      <c r="AB177" s="24"/>
      <c r="AC177" s="24"/>
      <c r="AD177" s="24"/>
      <c r="AE177" s="24"/>
      <c r="AF177" s="23"/>
      <c r="AG177" s="16"/>
      <c r="AH177" s="16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</row>
    <row r="178" spans="1:48" s="40" customFormat="1">
      <c r="A178" s="8"/>
      <c r="B178" s="23"/>
      <c r="C178" s="23"/>
      <c r="D178" s="23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3"/>
      <c r="T178" s="24"/>
      <c r="U178" s="24"/>
      <c r="V178" s="24"/>
      <c r="W178" s="24"/>
      <c r="X178" s="24"/>
      <c r="Y178" s="24"/>
      <c r="Z178" s="39"/>
      <c r="AA178" s="24"/>
      <c r="AB178" s="24"/>
      <c r="AC178" s="24"/>
      <c r="AD178" s="24"/>
      <c r="AE178" s="24"/>
      <c r="AF178" s="23"/>
      <c r="AG178" s="16"/>
      <c r="AH178" s="16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</row>
    <row r="179" spans="1:48" s="40" customFormat="1">
      <c r="A179" s="8"/>
      <c r="B179" s="23"/>
      <c r="C179" s="23"/>
      <c r="D179" s="23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3"/>
      <c r="T179" s="24"/>
      <c r="U179" s="24"/>
      <c r="V179" s="24"/>
      <c r="W179" s="24"/>
      <c r="X179" s="24"/>
      <c r="Y179" s="24"/>
      <c r="Z179" s="39"/>
      <c r="AA179" s="24"/>
      <c r="AB179" s="24"/>
      <c r="AC179" s="24"/>
      <c r="AD179" s="24"/>
      <c r="AE179" s="24"/>
      <c r="AF179" s="23"/>
      <c r="AG179" s="16"/>
      <c r="AH179" s="16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</row>
    <row r="180" spans="1:48" s="40" customFormat="1">
      <c r="A180" s="8"/>
      <c r="B180" s="23"/>
      <c r="C180" s="23"/>
      <c r="D180" s="23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3"/>
      <c r="T180" s="24"/>
      <c r="U180" s="24"/>
      <c r="V180" s="24"/>
      <c r="W180" s="24"/>
      <c r="X180" s="24"/>
      <c r="Y180" s="24"/>
      <c r="Z180" s="39"/>
      <c r="AA180" s="24"/>
      <c r="AB180" s="24"/>
      <c r="AC180" s="24"/>
      <c r="AD180" s="24"/>
      <c r="AE180" s="24"/>
      <c r="AF180" s="23"/>
      <c r="AG180" s="16"/>
      <c r="AH180" s="16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</row>
    <row r="181" spans="1:48" s="40" customFormat="1">
      <c r="A181" s="8"/>
      <c r="B181" s="23"/>
      <c r="C181" s="23"/>
      <c r="D181" s="23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3"/>
      <c r="T181" s="24"/>
      <c r="U181" s="24"/>
      <c r="V181" s="24"/>
      <c r="W181" s="24"/>
      <c r="X181" s="24"/>
      <c r="Y181" s="24"/>
      <c r="Z181" s="39"/>
      <c r="AA181" s="24"/>
      <c r="AB181" s="24"/>
      <c r="AC181" s="24"/>
      <c r="AD181" s="24"/>
      <c r="AE181" s="24"/>
      <c r="AF181" s="23"/>
      <c r="AG181" s="16"/>
      <c r="AH181" s="16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</row>
    <row r="182" spans="1:48" s="40" customFormat="1">
      <c r="A182" s="8"/>
      <c r="B182" s="23"/>
      <c r="C182" s="23"/>
      <c r="D182" s="23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3"/>
      <c r="T182" s="24"/>
      <c r="U182" s="24"/>
      <c r="V182" s="24"/>
      <c r="W182" s="24"/>
      <c r="X182" s="24"/>
      <c r="Y182" s="24"/>
      <c r="Z182" s="39"/>
      <c r="AA182" s="24"/>
      <c r="AB182" s="24"/>
      <c r="AC182" s="24"/>
      <c r="AD182" s="24"/>
      <c r="AE182" s="24"/>
      <c r="AF182" s="23"/>
      <c r="AG182" s="16"/>
      <c r="AH182" s="16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</row>
    <row r="183" spans="1:48" s="40" customFormat="1">
      <c r="A183" s="8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3"/>
      <c r="T183" s="24"/>
      <c r="U183" s="24"/>
      <c r="V183" s="24"/>
      <c r="W183" s="24"/>
      <c r="X183" s="24"/>
      <c r="Y183" s="24"/>
      <c r="Z183" s="39"/>
      <c r="AA183" s="24"/>
      <c r="AB183" s="24"/>
      <c r="AC183" s="24"/>
      <c r="AD183" s="24"/>
      <c r="AE183" s="24"/>
      <c r="AF183" s="23"/>
      <c r="AG183" s="16"/>
      <c r="AH183" s="16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</row>
    <row r="184" spans="1:48" s="40" customFormat="1">
      <c r="A184" s="8"/>
      <c r="B184" s="23"/>
      <c r="C184" s="23"/>
      <c r="D184" s="23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3"/>
      <c r="T184" s="24"/>
      <c r="U184" s="24"/>
      <c r="V184" s="24"/>
      <c r="W184" s="24"/>
      <c r="X184" s="24"/>
      <c r="Y184" s="24"/>
      <c r="Z184" s="39"/>
      <c r="AA184" s="24"/>
      <c r="AB184" s="24"/>
      <c r="AC184" s="24"/>
      <c r="AD184" s="24"/>
      <c r="AE184" s="24"/>
      <c r="AF184" s="23"/>
      <c r="AG184" s="16"/>
      <c r="AH184" s="16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</row>
    <row r="185" spans="1:48" s="40" customFormat="1">
      <c r="A185" s="8"/>
      <c r="B185" s="23"/>
      <c r="C185" s="23"/>
      <c r="D185" s="23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3"/>
      <c r="T185" s="24"/>
      <c r="U185" s="24"/>
      <c r="V185" s="24"/>
      <c r="W185" s="24"/>
      <c r="X185" s="24"/>
      <c r="Y185" s="24"/>
      <c r="Z185" s="39"/>
      <c r="AA185" s="24"/>
      <c r="AB185" s="24"/>
      <c r="AC185" s="24"/>
      <c r="AD185" s="24"/>
      <c r="AE185" s="24"/>
      <c r="AF185" s="23"/>
      <c r="AG185" s="16"/>
      <c r="AH185" s="16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</row>
    <row r="186" spans="1:48" s="40" customFormat="1">
      <c r="A186" s="8"/>
      <c r="B186" s="23"/>
      <c r="C186" s="23"/>
      <c r="D186" s="23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3"/>
      <c r="T186" s="24"/>
      <c r="U186" s="24"/>
      <c r="V186" s="24"/>
      <c r="W186" s="24"/>
      <c r="X186" s="24"/>
      <c r="Y186" s="24"/>
      <c r="Z186" s="39"/>
      <c r="AA186" s="24"/>
      <c r="AB186" s="24"/>
      <c r="AC186" s="24"/>
      <c r="AD186" s="24"/>
      <c r="AE186" s="24"/>
      <c r="AF186" s="23"/>
      <c r="AG186" s="16"/>
      <c r="AH186" s="16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</row>
    <row r="187" spans="1:48" s="40" customFormat="1">
      <c r="A187" s="8"/>
      <c r="B187" s="23"/>
      <c r="C187" s="23"/>
      <c r="D187" s="23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3"/>
      <c r="T187" s="24"/>
      <c r="U187" s="24"/>
      <c r="V187" s="24"/>
      <c r="W187" s="24"/>
      <c r="X187" s="24"/>
      <c r="Y187" s="24"/>
      <c r="Z187" s="39"/>
      <c r="AA187" s="24"/>
      <c r="AB187" s="24"/>
      <c r="AC187" s="24"/>
      <c r="AD187" s="24"/>
      <c r="AE187" s="24"/>
      <c r="AF187" s="23"/>
      <c r="AG187" s="16"/>
      <c r="AH187" s="16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</row>
    <row r="188" spans="1:48" s="40" customFormat="1">
      <c r="A188" s="8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3"/>
      <c r="T188" s="24"/>
      <c r="U188" s="24"/>
      <c r="V188" s="24"/>
      <c r="W188" s="24"/>
      <c r="X188" s="24"/>
      <c r="Y188" s="24"/>
      <c r="Z188" s="39"/>
      <c r="AA188" s="24"/>
      <c r="AB188" s="24"/>
      <c r="AC188" s="24"/>
      <c r="AD188" s="24"/>
      <c r="AE188" s="24"/>
      <c r="AF188" s="23"/>
      <c r="AG188" s="16"/>
      <c r="AH188" s="16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</row>
    <row r="189" spans="1:48" s="40" customFormat="1">
      <c r="A189" s="8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3"/>
      <c r="T189" s="24"/>
      <c r="U189" s="24"/>
      <c r="V189" s="24"/>
      <c r="W189" s="24"/>
      <c r="X189" s="24"/>
      <c r="Y189" s="24"/>
      <c r="Z189" s="39"/>
      <c r="AA189" s="24"/>
      <c r="AB189" s="24"/>
      <c r="AC189" s="24"/>
      <c r="AD189" s="24"/>
      <c r="AE189" s="24"/>
      <c r="AF189" s="23"/>
      <c r="AG189" s="16"/>
      <c r="AH189" s="16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</row>
    <row r="190" spans="1:48" s="40" customFormat="1">
      <c r="A190" s="8"/>
      <c r="B190" s="23"/>
      <c r="C190" s="23"/>
      <c r="D190" s="23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3"/>
      <c r="T190" s="24"/>
      <c r="U190" s="24"/>
      <c r="V190" s="24"/>
      <c r="W190" s="24"/>
      <c r="X190" s="24"/>
      <c r="Y190" s="24"/>
      <c r="Z190" s="39"/>
      <c r="AA190" s="24"/>
      <c r="AB190" s="24"/>
      <c r="AC190" s="24"/>
      <c r="AD190" s="24"/>
      <c r="AE190" s="24"/>
      <c r="AF190" s="23"/>
      <c r="AG190" s="16"/>
      <c r="AH190" s="16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</row>
    <row r="191" spans="1:48" s="40" customFormat="1">
      <c r="A191" s="8"/>
      <c r="B191" s="23"/>
      <c r="C191" s="23"/>
      <c r="D191" s="23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3"/>
      <c r="T191" s="24"/>
      <c r="U191" s="24"/>
      <c r="V191" s="24"/>
      <c r="W191" s="24"/>
      <c r="X191" s="24"/>
      <c r="Y191" s="24"/>
      <c r="Z191" s="39"/>
      <c r="AA191" s="24"/>
      <c r="AB191" s="24"/>
      <c r="AC191" s="24"/>
      <c r="AD191" s="24"/>
      <c r="AE191" s="24"/>
      <c r="AF191" s="23"/>
      <c r="AG191" s="16"/>
      <c r="AH191" s="16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</row>
    <row r="192" spans="1:48" s="40" customFormat="1">
      <c r="A192" s="8"/>
      <c r="B192" s="23"/>
      <c r="C192" s="23"/>
      <c r="D192" s="23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3"/>
      <c r="T192" s="24"/>
      <c r="U192" s="24"/>
      <c r="V192" s="24"/>
      <c r="W192" s="24"/>
      <c r="X192" s="24"/>
      <c r="Y192" s="24"/>
      <c r="Z192" s="39"/>
      <c r="AA192" s="24"/>
      <c r="AB192" s="24"/>
      <c r="AC192" s="24"/>
      <c r="AD192" s="24"/>
      <c r="AE192" s="24"/>
      <c r="AF192" s="23"/>
      <c r="AG192" s="16"/>
      <c r="AH192" s="16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</row>
    <row r="193" spans="1:48" s="40" customFormat="1">
      <c r="A193" s="8"/>
      <c r="B193" s="23"/>
      <c r="C193" s="23"/>
      <c r="D193" s="23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3"/>
      <c r="T193" s="24"/>
      <c r="U193" s="24"/>
      <c r="V193" s="24"/>
      <c r="W193" s="24"/>
      <c r="X193" s="24"/>
      <c r="Y193" s="24"/>
      <c r="Z193" s="39"/>
      <c r="AA193" s="24"/>
      <c r="AB193" s="24"/>
      <c r="AC193" s="24"/>
      <c r="AD193" s="24"/>
      <c r="AE193" s="24"/>
      <c r="AF193" s="23"/>
      <c r="AG193" s="16"/>
      <c r="AH193" s="16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</row>
    <row r="194" spans="1:48" s="40" customFormat="1">
      <c r="A194" s="8"/>
      <c r="B194" s="23"/>
      <c r="C194" s="23"/>
      <c r="D194" s="23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3"/>
      <c r="T194" s="24"/>
      <c r="U194" s="24"/>
      <c r="V194" s="24"/>
      <c r="W194" s="24"/>
      <c r="X194" s="24"/>
      <c r="Y194" s="24"/>
      <c r="Z194" s="39"/>
      <c r="AA194" s="24"/>
      <c r="AB194" s="24"/>
      <c r="AC194" s="24"/>
      <c r="AD194" s="24"/>
      <c r="AE194" s="24"/>
      <c r="AF194" s="23"/>
      <c r="AG194" s="16"/>
      <c r="AH194" s="16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</row>
    <row r="195" spans="1:48" s="40" customFormat="1">
      <c r="A195" s="8"/>
      <c r="B195" s="23"/>
      <c r="C195" s="23"/>
      <c r="D195" s="23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3"/>
      <c r="T195" s="24"/>
      <c r="U195" s="24"/>
      <c r="V195" s="24"/>
      <c r="W195" s="24"/>
      <c r="X195" s="24"/>
      <c r="Y195" s="24"/>
      <c r="Z195" s="39"/>
      <c r="AA195" s="24"/>
      <c r="AB195" s="24"/>
      <c r="AC195" s="24"/>
      <c r="AD195" s="24"/>
      <c r="AE195" s="24"/>
      <c r="AF195" s="23"/>
      <c r="AG195" s="16"/>
      <c r="AH195" s="16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</row>
    <row r="196" spans="1:48" s="40" customFormat="1">
      <c r="A196" s="8"/>
      <c r="B196" s="23"/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3"/>
      <c r="T196" s="24"/>
      <c r="U196" s="24"/>
      <c r="V196" s="24"/>
      <c r="W196" s="24"/>
      <c r="X196" s="24"/>
      <c r="Y196" s="24"/>
      <c r="Z196" s="39"/>
      <c r="AA196" s="24"/>
      <c r="AB196" s="24"/>
      <c r="AC196" s="24"/>
      <c r="AD196" s="24"/>
      <c r="AE196" s="24"/>
      <c r="AF196" s="23"/>
      <c r="AG196" s="16"/>
      <c r="AH196" s="16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</row>
    <row r="197" spans="1:48" s="40" customFormat="1">
      <c r="A197" s="8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3"/>
      <c r="T197" s="24"/>
      <c r="U197" s="24"/>
      <c r="V197" s="24"/>
      <c r="W197" s="24"/>
      <c r="X197" s="24"/>
      <c r="Y197" s="24"/>
      <c r="Z197" s="39"/>
      <c r="AA197" s="24"/>
      <c r="AB197" s="24"/>
      <c r="AC197" s="24"/>
      <c r="AD197" s="24"/>
      <c r="AE197" s="24"/>
      <c r="AF197" s="23"/>
      <c r="AG197" s="16"/>
      <c r="AH197" s="16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</row>
    <row r="198" spans="1:48" s="40" customFormat="1">
      <c r="A198" s="8"/>
      <c r="B198" s="23"/>
      <c r="C198" s="23"/>
      <c r="D198" s="23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3"/>
      <c r="T198" s="24"/>
      <c r="U198" s="24"/>
      <c r="V198" s="24"/>
      <c r="W198" s="24"/>
      <c r="X198" s="24"/>
      <c r="Y198" s="24"/>
      <c r="Z198" s="39"/>
      <c r="AA198" s="24"/>
      <c r="AB198" s="24"/>
      <c r="AC198" s="24"/>
      <c r="AD198" s="24"/>
      <c r="AE198" s="24"/>
      <c r="AF198" s="23"/>
      <c r="AG198" s="16"/>
      <c r="AH198" s="16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</row>
    <row r="199" spans="1:48" s="40" customFormat="1">
      <c r="A199" s="8"/>
      <c r="B199" s="23"/>
      <c r="C199" s="23"/>
      <c r="D199" s="23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3"/>
      <c r="T199" s="24"/>
      <c r="U199" s="24"/>
      <c r="V199" s="24"/>
      <c r="W199" s="24"/>
      <c r="X199" s="24"/>
      <c r="Y199" s="24"/>
      <c r="Z199" s="39"/>
      <c r="AA199" s="24"/>
      <c r="AB199" s="24"/>
      <c r="AC199" s="24"/>
      <c r="AD199" s="24"/>
      <c r="AE199" s="24"/>
      <c r="AF199" s="23"/>
      <c r="AG199" s="16"/>
      <c r="AH199" s="16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</row>
    <row r="200" spans="1:48" s="40" customFormat="1">
      <c r="A200" s="8"/>
      <c r="B200" s="23"/>
      <c r="C200" s="23"/>
      <c r="D200" s="23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3"/>
      <c r="T200" s="24"/>
      <c r="U200" s="24"/>
      <c r="V200" s="24"/>
      <c r="W200" s="24"/>
      <c r="X200" s="24"/>
      <c r="Y200" s="24"/>
      <c r="Z200" s="39"/>
      <c r="AA200" s="24"/>
      <c r="AB200" s="24"/>
      <c r="AC200" s="24"/>
      <c r="AD200" s="24"/>
      <c r="AE200" s="24"/>
      <c r="AF200" s="23"/>
      <c r="AG200" s="16"/>
      <c r="AH200" s="16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</row>
    <row r="201" spans="1:48" s="40" customFormat="1">
      <c r="A201" s="8"/>
      <c r="B201" s="23"/>
      <c r="C201" s="23"/>
      <c r="D201" s="23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3"/>
      <c r="T201" s="24"/>
      <c r="U201" s="24"/>
      <c r="V201" s="24"/>
      <c r="W201" s="24"/>
      <c r="X201" s="24"/>
      <c r="Y201" s="24"/>
      <c r="Z201" s="39"/>
      <c r="AA201" s="24"/>
      <c r="AB201" s="24"/>
      <c r="AC201" s="24"/>
      <c r="AD201" s="24"/>
      <c r="AE201" s="24"/>
      <c r="AF201" s="23"/>
      <c r="AG201" s="16"/>
      <c r="AH201" s="16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</row>
    <row r="202" spans="1:48" s="40" customFormat="1">
      <c r="A202" s="8"/>
      <c r="B202" s="23"/>
      <c r="C202" s="23"/>
      <c r="D202" s="23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3"/>
      <c r="T202" s="24"/>
      <c r="U202" s="24"/>
      <c r="V202" s="24"/>
      <c r="W202" s="24"/>
      <c r="X202" s="24"/>
      <c r="Y202" s="24"/>
      <c r="Z202" s="39"/>
      <c r="AA202" s="24"/>
      <c r="AB202" s="24"/>
      <c r="AC202" s="24"/>
      <c r="AD202" s="24"/>
      <c r="AE202" s="24"/>
      <c r="AF202" s="23"/>
      <c r="AG202" s="16"/>
      <c r="AH202" s="16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</row>
    <row r="203" spans="1:48" s="40" customFormat="1">
      <c r="A203" s="8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3"/>
      <c r="T203" s="24"/>
      <c r="U203" s="24"/>
      <c r="V203" s="24"/>
      <c r="W203" s="24"/>
      <c r="X203" s="24"/>
      <c r="Y203" s="24"/>
      <c r="Z203" s="39"/>
      <c r="AA203" s="24"/>
      <c r="AB203" s="24"/>
      <c r="AC203" s="24"/>
      <c r="AD203" s="24"/>
      <c r="AE203" s="24"/>
      <c r="AF203" s="23"/>
      <c r="AG203" s="16"/>
      <c r="AH203" s="16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</row>
    <row r="204" spans="1:48" s="40" customFormat="1">
      <c r="A204" s="8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3"/>
      <c r="T204" s="24"/>
      <c r="U204" s="24"/>
      <c r="V204" s="24"/>
      <c r="W204" s="24"/>
      <c r="X204" s="24"/>
      <c r="Y204" s="24"/>
      <c r="Z204" s="39"/>
      <c r="AA204" s="24"/>
      <c r="AB204" s="24"/>
      <c r="AC204" s="24"/>
      <c r="AD204" s="24"/>
      <c r="AE204" s="24"/>
      <c r="AF204" s="23"/>
      <c r="AG204" s="16"/>
      <c r="AH204" s="16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</row>
    <row r="205" spans="1:48" s="40" customFormat="1">
      <c r="A205" s="8"/>
      <c r="B205" s="23"/>
      <c r="C205" s="23"/>
      <c r="D205" s="23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3"/>
      <c r="T205" s="24"/>
      <c r="U205" s="24"/>
      <c r="V205" s="24"/>
      <c r="W205" s="24"/>
      <c r="X205" s="24"/>
      <c r="Y205" s="24"/>
      <c r="Z205" s="39"/>
      <c r="AA205" s="24"/>
      <c r="AB205" s="24"/>
      <c r="AC205" s="24"/>
      <c r="AD205" s="24"/>
      <c r="AE205" s="24"/>
      <c r="AF205" s="23"/>
      <c r="AG205" s="16"/>
      <c r="AH205" s="16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</row>
    <row r="206" spans="1:48" s="40" customFormat="1">
      <c r="A206" s="8"/>
      <c r="B206" s="23"/>
      <c r="C206" s="23"/>
      <c r="D206" s="23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3"/>
      <c r="T206" s="24"/>
      <c r="U206" s="24"/>
      <c r="V206" s="24"/>
      <c r="W206" s="24"/>
      <c r="X206" s="24"/>
      <c r="Y206" s="24"/>
      <c r="Z206" s="39"/>
      <c r="AA206" s="24"/>
      <c r="AB206" s="24"/>
      <c r="AC206" s="24"/>
      <c r="AD206" s="24"/>
      <c r="AE206" s="24"/>
      <c r="AF206" s="23"/>
      <c r="AG206" s="16"/>
      <c r="AH206" s="16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</row>
    <row r="207" spans="1:48" s="40" customFormat="1">
      <c r="A207" s="8"/>
      <c r="B207" s="23"/>
      <c r="C207" s="23"/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3"/>
      <c r="T207" s="24"/>
      <c r="U207" s="24"/>
      <c r="V207" s="24"/>
      <c r="W207" s="24"/>
      <c r="X207" s="24"/>
      <c r="Y207" s="24"/>
      <c r="Z207" s="39"/>
      <c r="AA207" s="24"/>
      <c r="AB207" s="24"/>
      <c r="AC207" s="24"/>
      <c r="AD207" s="24"/>
      <c r="AE207" s="24"/>
      <c r="AF207" s="23"/>
      <c r="AG207" s="16"/>
      <c r="AH207" s="16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</row>
    <row r="208" spans="1:48" s="40" customFormat="1">
      <c r="A208" s="8"/>
      <c r="B208" s="23"/>
      <c r="C208" s="23"/>
      <c r="D208" s="23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3"/>
      <c r="T208" s="24"/>
      <c r="U208" s="24"/>
      <c r="V208" s="24"/>
      <c r="W208" s="24"/>
      <c r="X208" s="24"/>
      <c r="Y208" s="24"/>
      <c r="Z208" s="39"/>
      <c r="AA208" s="24"/>
      <c r="AB208" s="24"/>
      <c r="AC208" s="24"/>
      <c r="AD208" s="24"/>
      <c r="AE208" s="24"/>
      <c r="AF208" s="23"/>
      <c r="AG208" s="16"/>
      <c r="AH208" s="16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</row>
    <row r="209" spans="1:48" s="40" customFormat="1">
      <c r="A209" s="8"/>
      <c r="B209" s="23"/>
      <c r="C209" s="23"/>
      <c r="D209" s="23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3"/>
      <c r="T209" s="24"/>
      <c r="U209" s="24"/>
      <c r="V209" s="24"/>
      <c r="W209" s="24"/>
      <c r="X209" s="24"/>
      <c r="Y209" s="24"/>
      <c r="Z209" s="39"/>
      <c r="AA209" s="24"/>
      <c r="AB209" s="24"/>
      <c r="AC209" s="24"/>
      <c r="AD209" s="24"/>
      <c r="AE209" s="24"/>
      <c r="AF209" s="23"/>
      <c r="AG209" s="16"/>
      <c r="AH209" s="16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</row>
    <row r="210" spans="1:48" s="40" customFormat="1">
      <c r="A210" s="8"/>
      <c r="B210" s="23"/>
      <c r="C210" s="23"/>
      <c r="D210" s="23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3"/>
      <c r="T210" s="24"/>
      <c r="U210" s="24"/>
      <c r="V210" s="24"/>
      <c r="W210" s="24"/>
      <c r="X210" s="24"/>
      <c r="Y210" s="24"/>
      <c r="Z210" s="39"/>
      <c r="AA210" s="24"/>
      <c r="AB210" s="24"/>
      <c r="AC210" s="24"/>
      <c r="AD210" s="24"/>
      <c r="AE210" s="24"/>
      <c r="AF210" s="23"/>
      <c r="AG210" s="16"/>
      <c r="AH210" s="16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</row>
    <row r="211" spans="1:48" s="40" customFormat="1">
      <c r="A211" s="8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3"/>
      <c r="T211" s="24"/>
      <c r="U211" s="24"/>
      <c r="V211" s="24"/>
      <c r="W211" s="24"/>
      <c r="X211" s="24"/>
      <c r="Y211" s="24"/>
      <c r="Z211" s="39"/>
      <c r="AA211" s="24"/>
      <c r="AB211" s="24"/>
      <c r="AC211" s="24"/>
      <c r="AD211" s="24"/>
      <c r="AE211" s="24"/>
      <c r="AF211" s="23"/>
      <c r="AG211" s="16"/>
      <c r="AH211" s="16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</row>
    <row r="212" spans="1:48" s="40" customFormat="1">
      <c r="A212" s="8"/>
      <c r="B212" s="23"/>
      <c r="C212" s="23"/>
      <c r="D212" s="23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3"/>
      <c r="T212" s="24"/>
      <c r="U212" s="24"/>
      <c r="V212" s="24"/>
      <c r="W212" s="24"/>
      <c r="X212" s="24"/>
      <c r="Y212" s="24"/>
      <c r="Z212" s="39"/>
      <c r="AA212" s="24"/>
      <c r="AB212" s="24"/>
      <c r="AC212" s="24"/>
      <c r="AD212" s="24"/>
      <c r="AE212" s="24"/>
      <c r="AF212" s="23"/>
      <c r="AG212" s="16"/>
      <c r="AH212" s="16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</row>
    <row r="213" spans="1:48" s="40" customFormat="1">
      <c r="A213" s="8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3"/>
      <c r="T213" s="24"/>
      <c r="U213" s="24"/>
      <c r="V213" s="24"/>
      <c r="W213" s="24"/>
      <c r="X213" s="24"/>
      <c r="Y213" s="24"/>
      <c r="Z213" s="39"/>
      <c r="AA213" s="24"/>
      <c r="AB213" s="24"/>
      <c r="AC213" s="24"/>
      <c r="AD213" s="24"/>
      <c r="AE213" s="24"/>
      <c r="AF213" s="23"/>
      <c r="AG213" s="16"/>
      <c r="AH213" s="16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</row>
    <row r="214" spans="1:48" s="40" customFormat="1">
      <c r="A214" s="8"/>
      <c r="B214" s="23"/>
      <c r="C214" s="23"/>
      <c r="D214" s="23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3"/>
      <c r="T214" s="24"/>
      <c r="U214" s="24"/>
      <c r="V214" s="24"/>
      <c r="W214" s="24"/>
      <c r="X214" s="24"/>
      <c r="Y214" s="24"/>
      <c r="Z214" s="39"/>
      <c r="AA214" s="24"/>
      <c r="AB214" s="24"/>
      <c r="AC214" s="24"/>
      <c r="AD214" s="24"/>
      <c r="AE214" s="24"/>
      <c r="AF214" s="23"/>
      <c r="AG214" s="16"/>
      <c r="AH214" s="16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</row>
    <row r="215" spans="1:48" s="40" customFormat="1">
      <c r="A215" s="8"/>
      <c r="B215" s="23"/>
      <c r="C215" s="23"/>
      <c r="D215" s="23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3"/>
      <c r="T215" s="24"/>
      <c r="U215" s="24"/>
      <c r="V215" s="24"/>
      <c r="W215" s="24"/>
      <c r="X215" s="24"/>
      <c r="Y215" s="24"/>
      <c r="Z215" s="39"/>
      <c r="AA215" s="24"/>
      <c r="AB215" s="24"/>
      <c r="AC215" s="24"/>
      <c r="AD215" s="24"/>
      <c r="AE215" s="24"/>
      <c r="AF215" s="23"/>
      <c r="AG215" s="16"/>
      <c r="AH215" s="16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</row>
    <row r="216" spans="1:48" s="40" customFormat="1">
      <c r="A216" s="8"/>
      <c r="B216" s="23"/>
      <c r="C216" s="23"/>
      <c r="D216" s="23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3"/>
      <c r="T216" s="24"/>
      <c r="U216" s="24"/>
      <c r="V216" s="24"/>
      <c r="W216" s="24"/>
      <c r="X216" s="24"/>
      <c r="Y216" s="24"/>
      <c r="Z216" s="39"/>
      <c r="AA216" s="24"/>
      <c r="AB216" s="24"/>
      <c r="AC216" s="24"/>
      <c r="AD216" s="24"/>
      <c r="AE216" s="24"/>
      <c r="AF216" s="23"/>
      <c r="AG216" s="16"/>
      <c r="AH216" s="16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</row>
    <row r="217" spans="1:48" s="40" customFormat="1">
      <c r="A217" s="8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3"/>
      <c r="T217" s="24"/>
      <c r="U217" s="24"/>
      <c r="V217" s="24"/>
      <c r="W217" s="24"/>
      <c r="X217" s="24"/>
      <c r="Y217" s="24"/>
      <c r="Z217" s="39"/>
      <c r="AA217" s="24"/>
      <c r="AB217" s="24"/>
      <c r="AC217" s="24"/>
      <c r="AD217" s="24"/>
      <c r="AE217" s="24"/>
      <c r="AF217" s="23"/>
      <c r="AG217" s="16"/>
      <c r="AH217" s="16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</row>
    <row r="218" spans="1:48" s="40" customFormat="1">
      <c r="A218" s="8"/>
      <c r="B218" s="23"/>
      <c r="C218" s="23"/>
      <c r="D218" s="23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3"/>
      <c r="T218" s="24"/>
      <c r="U218" s="24"/>
      <c r="V218" s="24"/>
      <c r="W218" s="24"/>
      <c r="X218" s="24"/>
      <c r="Y218" s="24"/>
      <c r="Z218" s="39"/>
      <c r="AA218" s="24"/>
      <c r="AB218" s="24"/>
      <c r="AC218" s="24"/>
      <c r="AD218" s="24"/>
      <c r="AE218" s="24"/>
      <c r="AF218" s="23"/>
      <c r="AG218" s="16"/>
      <c r="AH218" s="16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</row>
    <row r="219" spans="1:48" s="40" customFormat="1">
      <c r="A219" s="8"/>
      <c r="B219" s="23"/>
      <c r="C219" s="23"/>
      <c r="D219" s="23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3"/>
      <c r="T219" s="24"/>
      <c r="U219" s="24"/>
      <c r="V219" s="24"/>
      <c r="W219" s="24"/>
      <c r="X219" s="24"/>
      <c r="Y219" s="24"/>
      <c r="Z219" s="39"/>
      <c r="AA219" s="24"/>
      <c r="AB219" s="24"/>
      <c r="AC219" s="24"/>
      <c r="AD219" s="24"/>
      <c r="AE219" s="24"/>
      <c r="AF219" s="23"/>
      <c r="AG219" s="16"/>
      <c r="AH219" s="16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</row>
    <row r="220" spans="1:48" s="40" customFormat="1">
      <c r="A220" s="8"/>
      <c r="B220" s="23"/>
      <c r="C220" s="23"/>
      <c r="D220" s="23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3"/>
      <c r="T220" s="24"/>
      <c r="U220" s="24"/>
      <c r="V220" s="24"/>
      <c r="W220" s="24"/>
      <c r="X220" s="24"/>
      <c r="Y220" s="24"/>
      <c r="Z220" s="39"/>
      <c r="AA220" s="24"/>
      <c r="AB220" s="24"/>
      <c r="AC220" s="24"/>
      <c r="AD220" s="24"/>
      <c r="AE220" s="24"/>
      <c r="AF220" s="23"/>
      <c r="AG220" s="16"/>
      <c r="AH220" s="16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</row>
    <row r="221" spans="1:48" s="40" customFormat="1">
      <c r="A221" s="8"/>
      <c r="B221" s="23"/>
      <c r="C221" s="23"/>
      <c r="D221" s="23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3"/>
      <c r="T221" s="24"/>
      <c r="U221" s="24"/>
      <c r="V221" s="24"/>
      <c r="W221" s="24"/>
      <c r="X221" s="24"/>
      <c r="Y221" s="24"/>
      <c r="Z221" s="39"/>
      <c r="AA221" s="24"/>
      <c r="AB221" s="24"/>
      <c r="AC221" s="24"/>
      <c r="AD221" s="24"/>
      <c r="AE221" s="24"/>
      <c r="AF221" s="23"/>
      <c r="AG221" s="16"/>
      <c r="AH221" s="16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</row>
    <row r="222" spans="1:48" s="40" customFormat="1">
      <c r="A222" s="8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3"/>
      <c r="T222" s="24"/>
      <c r="U222" s="24"/>
      <c r="V222" s="24"/>
      <c r="W222" s="24"/>
      <c r="X222" s="24"/>
      <c r="Y222" s="24"/>
      <c r="Z222" s="39"/>
      <c r="AA222" s="24"/>
      <c r="AB222" s="24"/>
      <c r="AC222" s="24"/>
      <c r="AD222" s="24"/>
      <c r="AE222" s="24"/>
      <c r="AF222" s="23"/>
      <c r="AG222" s="16"/>
      <c r="AH222" s="16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</row>
    <row r="223" spans="1:48" s="40" customFormat="1">
      <c r="A223" s="8"/>
      <c r="B223" s="23"/>
      <c r="C223" s="23"/>
      <c r="D223" s="23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3"/>
      <c r="T223" s="24"/>
      <c r="U223" s="24"/>
      <c r="V223" s="24"/>
      <c r="W223" s="24"/>
      <c r="X223" s="24"/>
      <c r="Y223" s="24"/>
      <c r="Z223" s="39"/>
      <c r="AA223" s="24"/>
      <c r="AB223" s="24"/>
      <c r="AC223" s="24"/>
      <c r="AD223" s="24"/>
      <c r="AE223" s="24"/>
      <c r="AF223" s="23"/>
      <c r="AG223" s="16"/>
      <c r="AH223" s="16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</row>
    <row r="224" spans="1:48" s="40" customFormat="1">
      <c r="A224" s="8"/>
      <c r="B224" s="23"/>
      <c r="C224" s="23"/>
      <c r="D224" s="23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3"/>
      <c r="T224" s="24"/>
      <c r="U224" s="24"/>
      <c r="V224" s="24"/>
      <c r="W224" s="24"/>
      <c r="X224" s="24"/>
      <c r="Y224" s="24"/>
      <c r="Z224" s="39"/>
      <c r="AA224" s="24"/>
      <c r="AB224" s="24"/>
      <c r="AC224" s="24"/>
      <c r="AD224" s="24"/>
      <c r="AE224" s="24"/>
      <c r="AF224" s="23"/>
      <c r="AG224" s="16"/>
      <c r="AH224" s="16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</row>
    <row r="225" spans="1:48" s="40" customFormat="1">
      <c r="A225" s="8"/>
      <c r="B225" s="23"/>
      <c r="C225" s="23"/>
      <c r="D225" s="23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3"/>
      <c r="T225" s="24"/>
      <c r="U225" s="24"/>
      <c r="V225" s="24"/>
      <c r="W225" s="24"/>
      <c r="X225" s="24"/>
      <c r="Y225" s="24"/>
      <c r="Z225" s="39"/>
      <c r="AA225" s="24"/>
      <c r="AB225" s="24"/>
      <c r="AC225" s="24"/>
      <c r="AD225" s="24"/>
      <c r="AE225" s="24"/>
      <c r="AF225" s="23"/>
      <c r="AG225" s="16"/>
      <c r="AH225" s="16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</row>
    <row r="226" spans="1:48" s="40" customFormat="1">
      <c r="A226" s="8"/>
      <c r="B226" s="23"/>
      <c r="C226" s="23"/>
      <c r="D226" s="23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3"/>
      <c r="T226" s="24"/>
      <c r="U226" s="24"/>
      <c r="V226" s="24"/>
      <c r="W226" s="24"/>
      <c r="X226" s="24"/>
      <c r="Y226" s="24"/>
      <c r="Z226" s="39"/>
      <c r="AA226" s="24"/>
      <c r="AB226" s="24"/>
      <c r="AC226" s="24"/>
      <c r="AD226" s="24"/>
      <c r="AE226" s="24"/>
      <c r="AF226" s="23"/>
      <c r="AG226" s="16"/>
      <c r="AH226" s="16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</row>
    <row r="227" spans="1:48" s="40" customFormat="1">
      <c r="A227" s="8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3"/>
      <c r="T227" s="24"/>
      <c r="U227" s="24"/>
      <c r="V227" s="24"/>
      <c r="W227" s="24"/>
      <c r="X227" s="24"/>
      <c r="Y227" s="24"/>
      <c r="Z227" s="39"/>
      <c r="AA227" s="24"/>
      <c r="AB227" s="24"/>
      <c r="AC227" s="24"/>
      <c r="AD227" s="24"/>
      <c r="AE227" s="24"/>
      <c r="AF227" s="23"/>
      <c r="AG227" s="16"/>
      <c r="AH227" s="16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</row>
    <row r="228" spans="1:48" s="40" customFormat="1">
      <c r="A228" s="8"/>
      <c r="B228" s="23"/>
      <c r="C228" s="23"/>
      <c r="D228" s="23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3"/>
      <c r="T228" s="24"/>
      <c r="U228" s="24"/>
      <c r="V228" s="24"/>
      <c r="W228" s="24"/>
      <c r="X228" s="24"/>
      <c r="Y228" s="24"/>
      <c r="Z228" s="39"/>
      <c r="AA228" s="24"/>
      <c r="AB228" s="24"/>
      <c r="AC228" s="24"/>
      <c r="AD228" s="24"/>
      <c r="AE228" s="24"/>
      <c r="AF228" s="23"/>
      <c r="AG228" s="16"/>
      <c r="AH228" s="16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</row>
    <row r="229" spans="1:48" s="40" customFormat="1">
      <c r="A229" s="8"/>
      <c r="B229" s="23"/>
      <c r="C229" s="23"/>
      <c r="D229" s="23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3"/>
      <c r="T229" s="24"/>
      <c r="U229" s="24"/>
      <c r="V229" s="24"/>
      <c r="W229" s="24"/>
      <c r="X229" s="24"/>
      <c r="Y229" s="24"/>
      <c r="Z229" s="39"/>
      <c r="AA229" s="24"/>
      <c r="AB229" s="24"/>
      <c r="AC229" s="24"/>
      <c r="AD229" s="24"/>
      <c r="AE229" s="24"/>
      <c r="AF229" s="23"/>
      <c r="AG229" s="16"/>
      <c r="AH229" s="16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</row>
    <row r="230" spans="1:48" s="40" customFormat="1">
      <c r="A230" s="8"/>
      <c r="B230" s="23"/>
      <c r="C230" s="23"/>
      <c r="D230" s="23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3"/>
      <c r="T230" s="24"/>
      <c r="U230" s="24"/>
      <c r="V230" s="24"/>
      <c r="W230" s="24"/>
      <c r="X230" s="24"/>
      <c r="Y230" s="24"/>
      <c r="Z230" s="39"/>
      <c r="AA230" s="24"/>
      <c r="AB230" s="24"/>
      <c r="AC230" s="24"/>
      <c r="AD230" s="24"/>
      <c r="AE230" s="24"/>
      <c r="AF230" s="23"/>
      <c r="AG230" s="16"/>
      <c r="AH230" s="16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</row>
    <row r="231" spans="1:48" s="40" customFormat="1">
      <c r="A231" s="8"/>
      <c r="B231" s="23"/>
      <c r="C231" s="23"/>
      <c r="D231" s="23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3"/>
      <c r="T231" s="24"/>
      <c r="U231" s="24"/>
      <c r="V231" s="24"/>
      <c r="W231" s="24"/>
      <c r="X231" s="24"/>
      <c r="Y231" s="24"/>
      <c r="Z231" s="39"/>
      <c r="AA231" s="24"/>
      <c r="AB231" s="24"/>
      <c r="AC231" s="24"/>
      <c r="AD231" s="24"/>
      <c r="AE231" s="24"/>
      <c r="AF231" s="23"/>
      <c r="AG231" s="16"/>
      <c r="AH231" s="16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</row>
    <row r="232" spans="1:48" s="40" customFormat="1">
      <c r="A232" s="8"/>
      <c r="B232" s="23"/>
      <c r="C232" s="23"/>
      <c r="D232" s="23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3"/>
      <c r="T232" s="24"/>
      <c r="U232" s="24"/>
      <c r="V232" s="24"/>
      <c r="W232" s="24"/>
      <c r="X232" s="24"/>
      <c r="Y232" s="24"/>
      <c r="Z232" s="39"/>
      <c r="AA232" s="24"/>
      <c r="AB232" s="24"/>
      <c r="AC232" s="24"/>
      <c r="AD232" s="24"/>
      <c r="AE232" s="24"/>
      <c r="AF232" s="23"/>
      <c r="AG232" s="16"/>
      <c r="AH232" s="16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</row>
    <row r="233" spans="1:48" s="40" customFormat="1">
      <c r="A233" s="8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3"/>
      <c r="T233" s="24"/>
      <c r="U233" s="24"/>
      <c r="V233" s="24"/>
      <c r="W233" s="24"/>
      <c r="X233" s="24"/>
      <c r="Y233" s="24"/>
      <c r="Z233" s="39"/>
      <c r="AA233" s="24"/>
      <c r="AB233" s="24"/>
      <c r="AC233" s="24"/>
      <c r="AD233" s="24"/>
      <c r="AE233" s="24"/>
      <c r="AF233" s="23"/>
      <c r="AG233" s="16"/>
      <c r="AH233" s="16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</row>
    <row r="234" spans="1:48" s="40" customFormat="1">
      <c r="A234" s="8"/>
      <c r="B234" s="23"/>
      <c r="C234" s="23"/>
      <c r="D234" s="23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3"/>
      <c r="T234" s="24"/>
      <c r="U234" s="24"/>
      <c r="V234" s="24"/>
      <c r="W234" s="24"/>
      <c r="X234" s="24"/>
      <c r="Y234" s="24"/>
      <c r="Z234" s="39"/>
      <c r="AA234" s="24"/>
      <c r="AB234" s="24"/>
      <c r="AC234" s="24"/>
      <c r="AD234" s="24"/>
      <c r="AE234" s="24"/>
      <c r="AF234" s="23"/>
      <c r="AG234" s="16"/>
      <c r="AH234" s="16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</row>
    <row r="235" spans="1:48" s="40" customFormat="1">
      <c r="A235" s="8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3"/>
      <c r="T235" s="24"/>
      <c r="U235" s="24"/>
      <c r="V235" s="24"/>
      <c r="W235" s="24"/>
      <c r="X235" s="24"/>
      <c r="Y235" s="24"/>
      <c r="Z235" s="39"/>
      <c r="AA235" s="24"/>
      <c r="AB235" s="24"/>
      <c r="AC235" s="24"/>
      <c r="AD235" s="24"/>
      <c r="AE235" s="24"/>
      <c r="AF235" s="23"/>
      <c r="AG235" s="16"/>
      <c r="AH235" s="16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</row>
    <row r="236" spans="1:48" s="40" customFormat="1">
      <c r="A236" s="8"/>
      <c r="B236" s="23"/>
      <c r="C236" s="23"/>
      <c r="D236" s="23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3"/>
      <c r="T236" s="24"/>
      <c r="U236" s="24"/>
      <c r="V236" s="24"/>
      <c r="W236" s="24"/>
      <c r="X236" s="24"/>
      <c r="Y236" s="24"/>
      <c r="Z236" s="39"/>
      <c r="AA236" s="24"/>
      <c r="AB236" s="24"/>
      <c r="AC236" s="24"/>
      <c r="AD236" s="24"/>
      <c r="AE236" s="24"/>
      <c r="AF236" s="23"/>
      <c r="AG236" s="16"/>
      <c r="AH236" s="16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</row>
    <row r="237" spans="1:48" s="40" customFormat="1">
      <c r="A237" s="8"/>
      <c r="B237" s="23"/>
      <c r="C237" s="23"/>
      <c r="D237" s="23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3"/>
      <c r="T237" s="24"/>
      <c r="U237" s="24"/>
      <c r="V237" s="24"/>
      <c r="W237" s="24"/>
      <c r="X237" s="24"/>
      <c r="Y237" s="24"/>
      <c r="Z237" s="39"/>
      <c r="AA237" s="24"/>
      <c r="AB237" s="24"/>
      <c r="AC237" s="24"/>
      <c r="AD237" s="24"/>
      <c r="AE237" s="24"/>
      <c r="AF237" s="23"/>
      <c r="AG237" s="16"/>
      <c r="AH237" s="16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</row>
    <row r="238" spans="1:48" s="40" customFormat="1">
      <c r="A238" s="8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3"/>
      <c r="T238" s="24"/>
      <c r="U238" s="24"/>
      <c r="V238" s="24"/>
      <c r="W238" s="24"/>
      <c r="X238" s="24"/>
      <c r="Y238" s="24"/>
      <c r="Z238" s="39"/>
      <c r="AA238" s="24"/>
      <c r="AB238" s="24"/>
      <c r="AC238" s="24"/>
      <c r="AD238" s="24"/>
      <c r="AE238" s="24"/>
      <c r="AF238" s="23"/>
      <c r="AG238" s="16"/>
      <c r="AH238" s="16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</row>
    <row r="239" spans="1:48" s="40" customFormat="1">
      <c r="A239" s="8"/>
      <c r="B239" s="23"/>
      <c r="C239" s="23"/>
      <c r="D239" s="23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3"/>
      <c r="T239" s="24"/>
      <c r="U239" s="24"/>
      <c r="V239" s="24"/>
      <c r="W239" s="24"/>
      <c r="X239" s="24"/>
      <c r="Y239" s="24"/>
      <c r="Z239" s="39"/>
      <c r="AA239" s="24"/>
      <c r="AB239" s="24"/>
      <c r="AC239" s="24"/>
      <c r="AD239" s="24"/>
      <c r="AE239" s="24"/>
      <c r="AF239" s="23"/>
      <c r="AG239" s="16"/>
      <c r="AH239" s="16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</row>
    <row r="240" spans="1:48" s="40" customFormat="1">
      <c r="A240" s="8"/>
      <c r="B240" s="23"/>
      <c r="C240" s="23"/>
      <c r="D240" s="23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3"/>
      <c r="T240" s="24"/>
      <c r="U240" s="24"/>
      <c r="V240" s="24"/>
      <c r="W240" s="24"/>
      <c r="X240" s="24"/>
      <c r="Y240" s="24"/>
      <c r="Z240" s="39"/>
      <c r="AA240" s="24"/>
      <c r="AB240" s="24"/>
      <c r="AC240" s="24"/>
      <c r="AD240" s="24"/>
      <c r="AE240" s="24"/>
      <c r="AF240" s="23"/>
      <c r="AG240" s="16"/>
      <c r="AH240" s="16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</row>
    <row r="241" spans="1:48" s="40" customFormat="1">
      <c r="A241" s="8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3"/>
      <c r="T241" s="24"/>
      <c r="U241" s="24"/>
      <c r="V241" s="24"/>
      <c r="W241" s="24"/>
      <c r="X241" s="24"/>
      <c r="Y241" s="24"/>
      <c r="Z241" s="39"/>
      <c r="AA241" s="24"/>
      <c r="AB241" s="24"/>
      <c r="AC241" s="24"/>
      <c r="AD241" s="24"/>
      <c r="AE241" s="24"/>
      <c r="AF241" s="23"/>
      <c r="AG241" s="16"/>
      <c r="AH241" s="16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</row>
    <row r="242" spans="1:48" s="40" customFormat="1">
      <c r="A242" s="8"/>
      <c r="B242" s="23"/>
      <c r="C242" s="23"/>
      <c r="D242" s="23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3"/>
      <c r="T242" s="24"/>
      <c r="U242" s="24"/>
      <c r="V242" s="24"/>
      <c r="W242" s="24"/>
      <c r="X242" s="24"/>
      <c r="Y242" s="24"/>
      <c r="Z242" s="39"/>
      <c r="AA242" s="24"/>
      <c r="AB242" s="24"/>
      <c r="AC242" s="24"/>
      <c r="AD242" s="24"/>
      <c r="AE242" s="24"/>
      <c r="AF242" s="23"/>
      <c r="AG242" s="16"/>
      <c r="AH242" s="16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</row>
    <row r="243" spans="1:48" s="40" customFormat="1">
      <c r="A243" s="8"/>
      <c r="B243" s="23"/>
      <c r="C243" s="23"/>
      <c r="D243" s="23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3"/>
      <c r="T243" s="24"/>
      <c r="U243" s="24"/>
      <c r="V243" s="24"/>
      <c r="W243" s="24"/>
      <c r="X243" s="24"/>
      <c r="Y243" s="24"/>
      <c r="Z243" s="39"/>
      <c r="AA243" s="24"/>
      <c r="AB243" s="24"/>
      <c r="AC243" s="24"/>
      <c r="AD243" s="24"/>
      <c r="AE243" s="24"/>
      <c r="AF243" s="23"/>
      <c r="AG243" s="16"/>
      <c r="AH243" s="16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</row>
    <row r="244" spans="1:48" s="40" customFormat="1">
      <c r="A244" s="8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3"/>
      <c r="T244" s="24"/>
      <c r="U244" s="24"/>
      <c r="V244" s="24"/>
      <c r="W244" s="24"/>
      <c r="X244" s="24"/>
      <c r="Y244" s="24"/>
      <c r="Z244" s="39"/>
      <c r="AA244" s="24"/>
      <c r="AB244" s="24"/>
      <c r="AC244" s="24"/>
      <c r="AD244" s="24"/>
      <c r="AE244" s="24"/>
      <c r="AF244" s="23"/>
      <c r="AG244" s="16"/>
      <c r="AH244" s="16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</row>
    <row r="245" spans="1:48" s="40" customFormat="1">
      <c r="A245" s="8"/>
      <c r="B245" s="23"/>
      <c r="C245" s="23"/>
      <c r="D245" s="23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3"/>
      <c r="T245" s="24"/>
      <c r="U245" s="24"/>
      <c r="V245" s="24"/>
      <c r="W245" s="24"/>
      <c r="X245" s="24"/>
      <c r="Y245" s="24"/>
      <c r="Z245" s="39"/>
      <c r="AA245" s="24"/>
      <c r="AB245" s="24"/>
      <c r="AC245" s="24"/>
      <c r="AD245" s="24"/>
      <c r="AE245" s="24"/>
      <c r="AF245" s="23"/>
      <c r="AG245" s="16"/>
      <c r="AH245" s="16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</row>
    <row r="246" spans="1:48" s="40" customFormat="1">
      <c r="A246" s="8"/>
      <c r="B246" s="23"/>
      <c r="C246" s="23"/>
      <c r="D246" s="23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3"/>
      <c r="T246" s="24"/>
      <c r="U246" s="24"/>
      <c r="V246" s="24"/>
      <c r="W246" s="24"/>
      <c r="X246" s="24"/>
      <c r="Y246" s="24"/>
      <c r="Z246" s="39"/>
      <c r="AA246" s="24"/>
      <c r="AB246" s="24"/>
      <c r="AC246" s="24"/>
      <c r="AD246" s="24"/>
      <c r="AE246" s="24"/>
      <c r="AF246" s="23"/>
      <c r="AG246" s="16"/>
      <c r="AH246" s="16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</row>
    <row r="247" spans="1:48" s="40" customFormat="1">
      <c r="A247" s="8"/>
      <c r="B247" s="23"/>
      <c r="C247" s="23"/>
      <c r="D247" s="23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3"/>
      <c r="T247" s="24"/>
      <c r="U247" s="24"/>
      <c r="V247" s="24"/>
      <c r="W247" s="24"/>
      <c r="X247" s="24"/>
      <c r="Y247" s="24"/>
      <c r="Z247" s="39"/>
      <c r="AA247" s="24"/>
      <c r="AB247" s="24"/>
      <c r="AC247" s="24"/>
      <c r="AD247" s="24"/>
      <c r="AE247" s="24"/>
      <c r="AF247" s="23"/>
      <c r="AG247" s="16"/>
      <c r="AH247" s="16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</row>
    <row r="248" spans="1:48" s="40" customFormat="1">
      <c r="A248" s="8"/>
      <c r="B248" s="23"/>
      <c r="C248" s="23"/>
      <c r="D248" s="23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3"/>
      <c r="T248" s="24"/>
      <c r="U248" s="24"/>
      <c r="V248" s="24"/>
      <c r="W248" s="24"/>
      <c r="X248" s="24"/>
      <c r="Y248" s="24"/>
      <c r="Z248" s="39"/>
      <c r="AA248" s="24"/>
      <c r="AB248" s="24"/>
      <c r="AC248" s="24"/>
      <c r="AD248" s="24"/>
      <c r="AE248" s="24"/>
      <c r="AF248" s="23"/>
      <c r="AG248" s="16"/>
      <c r="AH248" s="16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</row>
    <row r="249" spans="1:48" s="40" customFormat="1">
      <c r="A249" s="8"/>
      <c r="B249" s="23"/>
      <c r="C249" s="23"/>
      <c r="D249" s="23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3"/>
      <c r="T249" s="24"/>
      <c r="U249" s="24"/>
      <c r="V249" s="24"/>
      <c r="W249" s="24"/>
      <c r="X249" s="24"/>
      <c r="Y249" s="24"/>
      <c r="Z249" s="39"/>
      <c r="AA249" s="24"/>
      <c r="AB249" s="24"/>
      <c r="AC249" s="24"/>
      <c r="AD249" s="24"/>
      <c r="AE249" s="24"/>
      <c r="AF249" s="23"/>
      <c r="AG249" s="16"/>
      <c r="AH249" s="16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</row>
    <row r="250" spans="1:48" s="40" customFormat="1">
      <c r="A250" s="8"/>
      <c r="B250" s="23"/>
      <c r="C250" s="23"/>
      <c r="D250" s="23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3"/>
      <c r="T250" s="24"/>
      <c r="U250" s="24"/>
      <c r="V250" s="24"/>
      <c r="W250" s="24"/>
      <c r="X250" s="24"/>
      <c r="Y250" s="24"/>
      <c r="Z250" s="39"/>
      <c r="AA250" s="24"/>
      <c r="AB250" s="24"/>
      <c r="AC250" s="24"/>
      <c r="AD250" s="24"/>
      <c r="AE250" s="24"/>
      <c r="AF250" s="23"/>
      <c r="AG250" s="16"/>
      <c r="AH250" s="16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</row>
    <row r="251" spans="1:48" s="40" customFormat="1">
      <c r="A251" s="8"/>
      <c r="B251" s="23"/>
      <c r="C251" s="23"/>
      <c r="D251" s="23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3"/>
      <c r="T251" s="24"/>
      <c r="U251" s="24"/>
      <c r="V251" s="24"/>
      <c r="W251" s="24"/>
      <c r="X251" s="24"/>
      <c r="Y251" s="24"/>
      <c r="Z251" s="39"/>
      <c r="AA251" s="24"/>
      <c r="AB251" s="24"/>
      <c r="AC251" s="24"/>
      <c r="AD251" s="24"/>
      <c r="AE251" s="24"/>
      <c r="AF251" s="23"/>
      <c r="AG251" s="16"/>
      <c r="AH251" s="16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</row>
    <row r="252" spans="1:48" s="40" customFormat="1">
      <c r="A252" s="8"/>
      <c r="B252" s="23"/>
      <c r="C252" s="23"/>
      <c r="D252" s="23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3"/>
      <c r="T252" s="24"/>
      <c r="U252" s="24"/>
      <c r="V252" s="24"/>
      <c r="W252" s="24"/>
      <c r="X252" s="24"/>
      <c r="Y252" s="24"/>
      <c r="Z252" s="39"/>
      <c r="AA252" s="24"/>
      <c r="AB252" s="24"/>
      <c r="AC252" s="24"/>
      <c r="AD252" s="24"/>
      <c r="AE252" s="24"/>
      <c r="AF252" s="23"/>
      <c r="AG252" s="16"/>
      <c r="AH252" s="16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</row>
    <row r="253" spans="1:48" s="40" customFormat="1">
      <c r="A253" s="8"/>
      <c r="B253" s="23"/>
      <c r="C253" s="23"/>
      <c r="D253" s="23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3"/>
      <c r="T253" s="24"/>
      <c r="U253" s="24"/>
      <c r="V253" s="24"/>
      <c r="W253" s="24"/>
      <c r="X253" s="24"/>
      <c r="Y253" s="24"/>
      <c r="Z253" s="39"/>
      <c r="AA253" s="24"/>
      <c r="AB253" s="24"/>
      <c r="AC253" s="24"/>
      <c r="AD253" s="24"/>
      <c r="AE253" s="24"/>
      <c r="AF253" s="23"/>
      <c r="AG253" s="16"/>
      <c r="AH253" s="16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</row>
    <row r="254" spans="1:48" s="40" customFormat="1">
      <c r="A254" s="8"/>
      <c r="B254" s="23"/>
      <c r="C254" s="23"/>
      <c r="D254" s="23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3"/>
      <c r="T254" s="24"/>
      <c r="U254" s="24"/>
      <c r="V254" s="24"/>
      <c r="W254" s="24"/>
      <c r="X254" s="24"/>
      <c r="Y254" s="24"/>
      <c r="Z254" s="39"/>
      <c r="AA254" s="24"/>
      <c r="AB254" s="24"/>
      <c r="AC254" s="24"/>
      <c r="AD254" s="24"/>
      <c r="AE254" s="24"/>
      <c r="AF254" s="23"/>
      <c r="AG254" s="16"/>
      <c r="AH254" s="16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</row>
    <row r="255" spans="1:48" s="40" customFormat="1">
      <c r="A255" s="8"/>
      <c r="B255" s="23"/>
      <c r="C255" s="23"/>
      <c r="D255" s="23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3"/>
      <c r="T255" s="24"/>
      <c r="U255" s="24"/>
      <c r="V255" s="24"/>
      <c r="W255" s="24"/>
      <c r="X255" s="24"/>
      <c r="Y255" s="24"/>
      <c r="Z255" s="39"/>
      <c r="AA255" s="24"/>
      <c r="AB255" s="24"/>
      <c r="AC255" s="24"/>
      <c r="AD255" s="24"/>
      <c r="AE255" s="24"/>
      <c r="AF255" s="23"/>
      <c r="AG255" s="16"/>
      <c r="AH255" s="16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</row>
    <row r="256" spans="1:48" s="40" customFormat="1">
      <c r="A256" s="8"/>
      <c r="B256" s="23"/>
      <c r="C256" s="23"/>
      <c r="D256" s="23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3"/>
      <c r="T256" s="24"/>
      <c r="U256" s="24"/>
      <c r="V256" s="24"/>
      <c r="W256" s="24"/>
      <c r="X256" s="24"/>
      <c r="Y256" s="24"/>
      <c r="Z256" s="39"/>
      <c r="AA256" s="24"/>
      <c r="AB256" s="24"/>
      <c r="AC256" s="24"/>
      <c r="AD256" s="24"/>
      <c r="AE256" s="24"/>
      <c r="AF256" s="23"/>
      <c r="AG256" s="16"/>
      <c r="AH256" s="16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</row>
    <row r="257" spans="1:48" s="40" customFormat="1">
      <c r="A257" s="8"/>
      <c r="B257" s="23"/>
      <c r="C257" s="23"/>
      <c r="D257" s="23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3"/>
      <c r="T257" s="24"/>
      <c r="U257" s="24"/>
      <c r="V257" s="24"/>
      <c r="W257" s="24"/>
      <c r="X257" s="24"/>
      <c r="Y257" s="24"/>
      <c r="Z257" s="39"/>
      <c r="AA257" s="24"/>
      <c r="AB257" s="24"/>
      <c r="AC257" s="24"/>
      <c r="AD257" s="24"/>
      <c r="AE257" s="24"/>
      <c r="AF257" s="23"/>
      <c r="AG257" s="16"/>
      <c r="AH257" s="16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</row>
    <row r="258" spans="1:48" s="40" customFormat="1">
      <c r="A258" s="8"/>
      <c r="B258" s="23"/>
      <c r="C258" s="23"/>
      <c r="D258" s="23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3"/>
      <c r="T258" s="24"/>
      <c r="U258" s="24"/>
      <c r="V258" s="24"/>
      <c r="W258" s="24"/>
      <c r="X258" s="24"/>
      <c r="Y258" s="24"/>
      <c r="Z258" s="39"/>
      <c r="AA258" s="24"/>
      <c r="AB258" s="24"/>
      <c r="AC258" s="24"/>
      <c r="AD258" s="24"/>
      <c r="AE258" s="24"/>
      <c r="AF258" s="23"/>
      <c r="AG258" s="16"/>
      <c r="AH258" s="16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</row>
    <row r="259" spans="1:48" s="40" customFormat="1">
      <c r="A259" s="8"/>
      <c r="B259" s="23"/>
      <c r="C259" s="23"/>
      <c r="D259" s="23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3"/>
      <c r="T259" s="24"/>
      <c r="U259" s="24"/>
      <c r="V259" s="24"/>
      <c r="W259" s="24"/>
      <c r="X259" s="24"/>
      <c r="Y259" s="24"/>
      <c r="Z259" s="39"/>
      <c r="AA259" s="24"/>
      <c r="AB259" s="24"/>
      <c r="AC259" s="24"/>
      <c r="AD259" s="24"/>
      <c r="AE259" s="24"/>
      <c r="AF259" s="23"/>
      <c r="AG259" s="16"/>
      <c r="AH259" s="16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</row>
    <row r="260" spans="1:48" s="40" customFormat="1">
      <c r="A260" s="8"/>
      <c r="B260" s="23"/>
      <c r="C260" s="23"/>
      <c r="D260" s="23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3"/>
      <c r="T260" s="24"/>
      <c r="U260" s="24"/>
      <c r="V260" s="24"/>
      <c r="W260" s="24"/>
      <c r="X260" s="24"/>
      <c r="Y260" s="24"/>
      <c r="Z260" s="39"/>
      <c r="AA260" s="24"/>
      <c r="AB260" s="24"/>
      <c r="AC260" s="24"/>
      <c r="AD260" s="24"/>
      <c r="AE260" s="24"/>
      <c r="AF260" s="23"/>
      <c r="AG260" s="16"/>
      <c r="AH260" s="16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</row>
    <row r="261" spans="1:48" s="40" customFormat="1">
      <c r="A261" s="8"/>
      <c r="B261" s="23"/>
      <c r="C261" s="23"/>
      <c r="D261" s="23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3"/>
      <c r="T261" s="24"/>
      <c r="U261" s="24"/>
      <c r="V261" s="24"/>
      <c r="W261" s="24"/>
      <c r="X261" s="24"/>
      <c r="Y261" s="24"/>
      <c r="Z261" s="39"/>
      <c r="AA261" s="24"/>
      <c r="AB261" s="24"/>
      <c r="AC261" s="24"/>
      <c r="AD261" s="24"/>
      <c r="AE261" s="24"/>
      <c r="AF261" s="23"/>
      <c r="AG261" s="16"/>
      <c r="AH261" s="16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</row>
    <row r="262" spans="1:48" s="40" customFormat="1">
      <c r="A262" s="8"/>
      <c r="B262" s="23"/>
      <c r="C262" s="23"/>
      <c r="D262" s="23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3"/>
      <c r="T262" s="24"/>
      <c r="U262" s="24"/>
      <c r="V262" s="24"/>
      <c r="W262" s="24"/>
      <c r="X262" s="24"/>
      <c r="Y262" s="24"/>
      <c r="Z262" s="39"/>
      <c r="AA262" s="24"/>
      <c r="AB262" s="24"/>
      <c r="AC262" s="24"/>
      <c r="AD262" s="24"/>
      <c r="AE262" s="24"/>
      <c r="AF262" s="23"/>
      <c r="AG262" s="16"/>
      <c r="AH262" s="16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</row>
    <row r="263" spans="1:48" s="40" customFormat="1">
      <c r="A263" s="8"/>
      <c r="B263" s="23"/>
      <c r="C263" s="23"/>
      <c r="D263" s="23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3"/>
      <c r="T263" s="24"/>
      <c r="U263" s="24"/>
      <c r="V263" s="24"/>
      <c r="W263" s="24"/>
      <c r="X263" s="24"/>
      <c r="Y263" s="24"/>
      <c r="Z263" s="39"/>
      <c r="AA263" s="24"/>
      <c r="AB263" s="24"/>
      <c r="AC263" s="24"/>
      <c r="AD263" s="24"/>
      <c r="AE263" s="24"/>
      <c r="AF263" s="23"/>
      <c r="AG263" s="16"/>
      <c r="AH263" s="16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</row>
    <row r="264" spans="1:48" s="40" customFormat="1">
      <c r="A264" s="8"/>
      <c r="B264" s="23"/>
      <c r="C264" s="23"/>
      <c r="D264" s="23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3"/>
      <c r="T264" s="24"/>
      <c r="U264" s="24"/>
      <c r="V264" s="24"/>
      <c r="W264" s="24"/>
      <c r="X264" s="24"/>
      <c r="Y264" s="24"/>
      <c r="Z264" s="39"/>
      <c r="AA264" s="24"/>
      <c r="AB264" s="24"/>
      <c r="AC264" s="24"/>
      <c r="AD264" s="24"/>
      <c r="AE264" s="24"/>
      <c r="AF264" s="23"/>
      <c r="AG264" s="16"/>
      <c r="AH264" s="16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</row>
    <row r="265" spans="1:48" s="40" customFormat="1">
      <c r="A265" s="8"/>
      <c r="B265" s="23"/>
      <c r="C265" s="23"/>
      <c r="D265" s="23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3"/>
      <c r="T265" s="24"/>
      <c r="U265" s="24"/>
      <c r="V265" s="24"/>
      <c r="W265" s="24"/>
      <c r="X265" s="24"/>
      <c r="Y265" s="24"/>
      <c r="Z265" s="39"/>
      <c r="AA265" s="24"/>
      <c r="AB265" s="24"/>
      <c r="AC265" s="24"/>
      <c r="AD265" s="24"/>
      <c r="AE265" s="24"/>
      <c r="AF265" s="23"/>
      <c r="AG265" s="16"/>
      <c r="AH265" s="16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</row>
    <row r="266" spans="1:48" s="40" customFormat="1">
      <c r="A266" s="8"/>
      <c r="B266" s="23"/>
      <c r="C266" s="23"/>
      <c r="D266" s="23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3"/>
      <c r="T266" s="24"/>
      <c r="U266" s="24"/>
      <c r="V266" s="24"/>
      <c r="W266" s="24"/>
      <c r="X266" s="24"/>
      <c r="Y266" s="24"/>
      <c r="Z266" s="39"/>
      <c r="AA266" s="24"/>
      <c r="AB266" s="24"/>
      <c r="AC266" s="24"/>
      <c r="AD266" s="24"/>
      <c r="AE266" s="24"/>
      <c r="AF266" s="23"/>
      <c r="AG266" s="16"/>
      <c r="AH266" s="16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</row>
    <row r="267" spans="1:48" s="40" customFormat="1">
      <c r="A267" s="8"/>
      <c r="B267" s="23"/>
      <c r="C267" s="23"/>
      <c r="D267" s="23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3"/>
      <c r="T267" s="24"/>
      <c r="U267" s="24"/>
      <c r="V267" s="24"/>
      <c r="W267" s="24"/>
      <c r="X267" s="24"/>
      <c r="Y267" s="24"/>
      <c r="Z267" s="39"/>
      <c r="AA267" s="24"/>
      <c r="AB267" s="24"/>
      <c r="AC267" s="24"/>
      <c r="AD267" s="24"/>
      <c r="AE267" s="24"/>
      <c r="AF267" s="23"/>
      <c r="AG267" s="16"/>
      <c r="AH267" s="16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</row>
    <row r="268" spans="1:48" s="40" customFormat="1">
      <c r="A268" s="8"/>
      <c r="B268" s="23"/>
      <c r="C268" s="23"/>
      <c r="D268" s="23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3"/>
      <c r="T268" s="24"/>
      <c r="U268" s="24"/>
      <c r="V268" s="24"/>
      <c r="W268" s="24"/>
      <c r="X268" s="24"/>
      <c r="Y268" s="24"/>
      <c r="Z268" s="39"/>
      <c r="AA268" s="24"/>
      <c r="AB268" s="24"/>
      <c r="AC268" s="24"/>
      <c r="AD268" s="24"/>
      <c r="AE268" s="24"/>
      <c r="AF268" s="23"/>
      <c r="AG268" s="16"/>
      <c r="AH268" s="16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</row>
    <row r="269" spans="1:48" s="40" customFormat="1">
      <c r="A269" s="8"/>
      <c r="B269" s="23"/>
      <c r="C269" s="23"/>
      <c r="D269" s="23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3"/>
      <c r="T269" s="24"/>
      <c r="U269" s="24"/>
      <c r="V269" s="24"/>
      <c r="W269" s="24"/>
      <c r="X269" s="24"/>
      <c r="Y269" s="24"/>
      <c r="Z269" s="39"/>
      <c r="AA269" s="24"/>
      <c r="AB269" s="24"/>
      <c r="AC269" s="24"/>
      <c r="AD269" s="24"/>
      <c r="AE269" s="24"/>
      <c r="AF269" s="23"/>
      <c r="AG269" s="16"/>
      <c r="AH269" s="16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</row>
    <row r="270" spans="1:48" s="40" customFormat="1">
      <c r="A270" s="8"/>
      <c r="B270" s="23"/>
      <c r="C270" s="23"/>
      <c r="D270" s="23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3"/>
      <c r="T270" s="24"/>
      <c r="U270" s="24"/>
      <c r="V270" s="24"/>
      <c r="W270" s="24"/>
      <c r="X270" s="24"/>
      <c r="Y270" s="24"/>
      <c r="Z270" s="39"/>
      <c r="AA270" s="24"/>
      <c r="AB270" s="24"/>
      <c r="AC270" s="24"/>
      <c r="AD270" s="24"/>
      <c r="AE270" s="24"/>
      <c r="AF270" s="23"/>
      <c r="AG270" s="16"/>
      <c r="AH270" s="16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</row>
    <row r="271" spans="1:48" s="40" customFormat="1">
      <c r="A271" s="8"/>
      <c r="B271" s="23"/>
      <c r="C271" s="23"/>
      <c r="D271" s="23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3"/>
      <c r="T271" s="24"/>
      <c r="U271" s="24"/>
      <c r="V271" s="24"/>
      <c r="W271" s="24"/>
      <c r="X271" s="24"/>
      <c r="Y271" s="24"/>
      <c r="Z271" s="39"/>
      <c r="AA271" s="24"/>
      <c r="AB271" s="24"/>
      <c r="AC271" s="24"/>
      <c r="AD271" s="24"/>
      <c r="AE271" s="24"/>
      <c r="AF271" s="23"/>
      <c r="AG271" s="16"/>
      <c r="AH271" s="16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</row>
    <row r="272" spans="1:48" s="40" customFormat="1">
      <c r="A272" s="8"/>
      <c r="B272" s="23"/>
      <c r="C272" s="23"/>
      <c r="D272" s="23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3"/>
      <c r="T272" s="24"/>
      <c r="U272" s="24"/>
      <c r="V272" s="24"/>
      <c r="W272" s="24"/>
      <c r="X272" s="24"/>
      <c r="Y272" s="24"/>
      <c r="Z272" s="39"/>
      <c r="AA272" s="24"/>
      <c r="AB272" s="24"/>
      <c r="AC272" s="24"/>
      <c r="AD272" s="24"/>
      <c r="AE272" s="24"/>
      <c r="AF272" s="23"/>
      <c r="AG272" s="16"/>
      <c r="AH272" s="16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</row>
    <row r="273" spans="1:48" s="40" customFormat="1">
      <c r="A273" s="8"/>
      <c r="B273" s="23"/>
      <c r="C273" s="23"/>
      <c r="D273" s="23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3"/>
      <c r="T273" s="24"/>
      <c r="U273" s="24"/>
      <c r="V273" s="24"/>
      <c r="W273" s="24"/>
      <c r="X273" s="24"/>
      <c r="Y273" s="24"/>
      <c r="Z273" s="39"/>
      <c r="AA273" s="24"/>
      <c r="AB273" s="24"/>
      <c r="AC273" s="24"/>
      <c r="AD273" s="24"/>
      <c r="AE273" s="24"/>
      <c r="AF273" s="23"/>
      <c r="AG273" s="16"/>
      <c r="AH273" s="16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</row>
    <row r="274" spans="1:48" s="22" customFormat="1">
      <c r="A274" s="9"/>
      <c r="B274" s="23"/>
      <c r="C274" s="23"/>
      <c r="D274" s="23"/>
      <c r="E274" s="19"/>
      <c r="F274" s="19"/>
      <c r="G274" s="19"/>
      <c r="H274" s="19"/>
      <c r="I274" s="24"/>
      <c r="J274" s="24"/>
      <c r="K274" s="19"/>
      <c r="L274" s="19"/>
      <c r="M274" s="19"/>
      <c r="N274" s="19"/>
      <c r="O274" s="19"/>
      <c r="P274" s="19"/>
      <c r="Q274" s="19"/>
      <c r="R274" s="19"/>
      <c r="S274" s="30"/>
      <c r="T274" s="19"/>
      <c r="U274" s="19"/>
      <c r="V274" s="19"/>
      <c r="W274" s="19"/>
      <c r="X274" s="19"/>
      <c r="Y274" s="19"/>
      <c r="Z274" s="52"/>
      <c r="AA274" s="19"/>
      <c r="AB274" s="19"/>
      <c r="AC274" s="19"/>
      <c r="AD274" s="19"/>
      <c r="AE274" s="19"/>
      <c r="AF274" s="23"/>
      <c r="AG274" s="16"/>
      <c r="AH274" s="16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</row>
    <row r="275" spans="1:48" s="22" customFormat="1">
      <c r="A275" s="9"/>
      <c r="B275" s="23"/>
      <c r="C275" s="23"/>
      <c r="D275" s="23"/>
      <c r="E275" s="19"/>
      <c r="F275" s="19"/>
      <c r="G275" s="19"/>
      <c r="H275" s="19"/>
      <c r="I275" s="24"/>
      <c r="J275" s="24"/>
      <c r="K275" s="19"/>
      <c r="L275" s="19"/>
      <c r="M275" s="19"/>
      <c r="N275" s="19"/>
      <c r="O275" s="19"/>
      <c r="P275" s="19"/>
      <c r="Q275" s="19"/>
      <c r="R275" s="19"/>
      <c r="S275" s="30"/>
      <c r="T275" s="19"/>
      <c r="U275" s="19"/>
      <c r="V275" s="19"/>
      <c r="W275" s="19"/>
      <c r="X275" s="19"/>
      <c r="Y275" s="19"/>
      <c r="Z275" s="52"/>
      <c r="AA275" s="19"/>
      <c r="AB275" s="19"/>
      <c r="AC275" s="19"/>
      <c r="AD275" s="19"/>
      <c r="AE275" s="19"/>
      <c r="AF275" s="23"/>
      <c r="AG275" s="16"/>
      <c r="AH275" s="16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</row>
    <row r="276" spans="1:48" s="22" customFormat="1">
      <c r="A276" s="9"/>
      <c r="B276" s="23"/>
      <c r="C276" s="23"/>
      <c r="D276" s="23"/>
      <c r="E276" s="19"/>
      <c r="F276" s="19"/>
      <c r="G276" s="19"/>
      <c r="H276" s="19"/>
      <c r="I276" s="24"/>
      <c r="J276" s="24"/>
      <c r="K276" s="19"/>
      <c r="L276" s="19"/>
      <c r="M276" s="19"/>
      <c r="N276" s="19"/>
      <c r="O276" s="19"/>
      <c r="P276" s="19"/>
      <c r="Q276" s="19"/>
      <c r="R276" s="19"/>
      <c r="S276" s="30"/>
      <c r="T276" s="19"/>
      <c r="U276" s="19"/>
      <c r="V276" s="19"/>
      <c r="W276" s="19"/>
      <c r="X276" s="19"/>
      <c r="Y276" s="19"/>
      <c r="Z276" s="52"/>
      <c r="AA276" s="19"/>
      <c r="AB276" s="19"/>
      <c r="AC276" s="19"/>
      <c r="AD276" s="19"/>
      <c r="AE276" s="19"/>
      <c r="AF276" s="23"/>
      <c r="AG276" s="16"/>
      <c r="AH276" s="16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</row>
    <row r="277" spans="1:48" s="22" customFormat="1">
      <c r="A277" s="9"/>
      <c r="B277" s="23"/>
      <c r="C277" s="23"/>
      <c r="D277" s="23"/>
      <c r="E277" s="19"/>
      <c r="F277" s="19"/>
      <c r="G277" s="19"/>
      <c r="H277" s="19"/>
      <c r="I277" s="24"/>
      <c r="J277" s="24"/>
      <c r="K277" s="19"/>
      <c r="L277" s="19"/>
      <c r="M277" s="19"/>
      <c r="N277" s="19"/>
      <c r="O277" s="19"/>
      <c r="P277" s="19"/>
      <c r="Q277" s="19"/>
      <c r="R277" s="19"/>
      <c r="S277" s="30"/>
      <c r="T277" s="19"/>
      <c r="U277" s="19"/>
      <c r="V277" s="19"/>
      <c r="W277" s="19"/>
      <c r="X277" s="19"/>
      <c r="Y277" s="19"/>
      <c r="Z277" s="52"/>
      <c r="AA277" s="19"/>
      <c r="AB277" s="19"/>
      <c r="AC277" s="19"/>
      <c r="AD277" s="19"/>
      <c r="AE277" s="19"/>
      <c r="AF277" s="23"/>
      <c r="AG277" s="16"/>
      <c r="AH277" s="16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</row>
    <row r="278" spans="1:48" s="22" customFormat="1">
      <c r="A278" s="9"/>
      <c r="B278" s="23"/>
      <c r="C278" s="23"/>
      <c r="D278" s="23"/>
      <c r="E278" s="19"/>
      <c r="F278" s="19"/>
      <c r="G278" s="19"/>
      <c r="H278" s="19"/>
      <c r="I278" s="24"/>
      <c r="J278" s="24"/>
      <c r="K278" s="19"/>
      <c r="L278" s="19"/>
      <c r="M278" s="19"/>
      <c r="N278" s="19"/>
      <c r="O278" s="19"/>
      <c r="P278" s="19"/>
      <c r="Q278" s="19"/>
      <c r="R278" s="19"/>
      <c r="S278" s="30"/>
      <c r="T278" s="19"/>
      <c r="U278" s="19"/>
      <c r="V278" s="19"/>
      <c r="W278" s="19"/>
      <c r="X278" s="19"/>
      <c r="Y278" s="19"/>
      <c r="Z278" s="52"/>
      <c r="AA278" s="19"/>
      <c r="AB278" s="19"/>
      <c r="AC278" s="19"/>
      <c r="AD278" s="19"/>
      <c r="AE278" s="19"/>
      <c r="AF278" s="23"/>
      <c r="AG278" s="16"/>
      <c r="AH278" s="16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</row>
    <row r="279" spans="1:48" s="22" customFormat="1">
      <c r="A279" s="9"/>
      <c r="B279" s="23"/>
      <c r="C279" s="23"/>
      <c r="D279" s="23"/>
      <c r="E279" s="19"/>
      <c r="F279" s="19"/>
      <c r="G279" s="19"/>
      <c r="H279" s="19"/>
      <c r="I279" s="24"/>
      <c r="J279" s="24"/>
      <c r="K279" s="19"/>
      <c r="L279" s="19"/>
      <c r="M279" s="19"/>
      <c r="N279" s="19"/>
      <c r="O279" s="19"/>
      <c r="P279" s="19"/>
      <c r="Q279" s="19"/>
      <c r="R279" s="19"/>
      <c r="S279" s="30"/>
      <c r="T279" s="19"/>
      <c r="U279" s="19"/>
      <c r="V279" s="19"/>
      <c r="W279" s="19"/>
      <c r="X279" s="19"/>
      <c r="Y279" s="19"/>
      <c r="Z279" s="52"/>
      <c r="AA279" s="19"/>
      <c r="AB279" s="19"/>
      <c r="AC279" s="19"/>
      <c r="AD279" s="19"/>
      <c r="AE279" s="19"/>
      <c r="AF279" s="23"/>
      <c r="AG279" s="16"/>
      <c r="AH279" s="16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</row>
    <row r="280" spans="1:48" s="22" customFormat="1">
      <c r="A280" s="9"/>
      <c r="B280" s="23"/>
      <c r="C280" s="23"/>
      <c r="D280" s="23"/>
      <c r="E280" s="19"/>
      <c r="F280" s="19"/>
      <c r="G280" s="19"/>
      <c r="H280" s="19"/>
      <c r="I280" s="24"/>
      <c r="J280" s="24"/>
      <c r="K280" s="19"/>
      <c r="L280" s="19"/>
      <c r="M280" s="19"/>
      <c r="N280" s="19"/>
      <c r="O280" s="19"/>
      <c r="P280" s="19"/>
      <c r="Q280" s="19"/>
      <c r="R280" s="19"/>
      <c r="S280" s="30"/>
      <c r="T280" s="19"/>
      <c r="U280" s="19"/>
      <c r="V280" s="19"/>
      <c r="W280" s="19"/>
      <c r="X280" s="19"/>
      <c r="Y280" s="19"/>
      <c r="Z280" s="52"/>
      <c r="AA280" s="19"/>
      <c r="AB280" s="19"/>
      <c r="AC280" s="19"/>
      <c r="AD280" s="19"/>
      <c r="AE280" s="19"/>
      <c r="AF280" s="23"/>
      <c r="AG280" s="16"/>
      <c r="AH280" s="16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</row>
    <row r="281" spans="1:48" s="22" customFormat="1">
      <c r="A281" s="9"/>
      <c r="B281" s="23"/>
      <c r="C281" s="23"/>
      <c r="D281" s="23"/>
      <c r="E281" s="19"/>
      <c r="F281" s="19"/>
      <c r="G281" s="19"/>
      <c r="H281" s="19"/>
      <c r="I281" s="24"/>
      <c r="J281" s="24"/>
      <c r="K281" s="19"/>
      <c r="L281" s="19"/>
      <c r="M281" s="19"/>
      <c r="N281" s="19"/>
      <c r="O281" s="19"/>
      <c r="P281" s="19"/>
      <c r="Q281" s="19"/>
      <c r="R281" s="19"/>
      <c r="S281" s="30"/>
      <c r="T281" s="19"/>
      <c r="U281" s="19"/>
      <c r="V281" s="19"/>
      <c r="W281" s="19"/>
      <c r="X281" s="19"/>
      <c r="Y281" s="19"/>
      <c r="Z281" s="52"/>
      <c r="AA281" s="19"/>
      <c r="AB281" s="19"/>
      <c r="AC281" s="19"/>
      <c r="AD281" s="19"/>
      <c r="AE281" s="19"/>
      <c r="AF281" s="23"/>
      <c r="AG281" s="16"/>
      <c r="AH281" s="16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</row>
    <row r="282" spans="1:48" s="22" customFormat="1">
      <c r="A282" s="9"/>
      <c r="B282" s="23"/>
      <c r="C282" s="23"/>
      <c r="D282" s="23"/>
      <c r="E282" s="19"/>
      <c r="F282" s="19"/>
      <c r="G282" s="19"/>
      <c r="H282" s="19"/>
      <c r="I282" s="24"/>
      <c r="J282" s="24"/>
      <c r="K282" s="19"/>
      <c r="L282" s="19"/>
      <c r="M282" s="19"/>
      <c r="N282" s="19"/>
      <c r="O282" s="19"/>
      <c r="P282" s="19"/>
      <c r="Q282" s="19"/>
      <c r="R282" s="19"/>
      <c r="S282" s="30"/>
      <c r="T282" s="19"/>
      <c r="U282" s="19"/>
      <c r="V282" s="19"/>
      <c r="W282" s="19"/>
      <c r="X282" s="19"/>
      <c r="Y282" s="19"/>
      <c r="Z282" s="52"/>
      <c r="AA282" s="19"/>
      <c r="AB282" s="19"/>
      <c r="AC282" s="19"/>
      <c r="AD282" s="19"/>
      <c r="AE282" s="19"/>
      <c r="AF282" s="23"/>
      <c r="AG282" s="16"/>
      <c r="AH282" s="16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</row>
    <row r="283" spans="1:48" s="22" customFormat="1">
      <c r="A283" s="9"/>
      <c r="B283" s="23"/>
      <c r="C283" s="23"/>
      <c r="D283" s="23"/>
      <c r="E283" s="19"/>
      <c r="F283" s="19"/>
      <c r="G283" s="19"/>
      <c r="H283" s="19"/>
      <c r="I283" s="24"/>
      <c r="J283" s="24"/>
      <c r="K283" s="19"/>
      <c r="L283" s="19"/>
      <c r="M283" s="19"/>
      <c r="N283" s="19"/>
      <c r="O283" s="19"/>
      <c r="P283" s="19"/>
      <c r="Q283" s="19"/>
      <c r="R283" s="19"/>
      <c r="S283" s="30"/>
      <c r="T283" s="19"/>
      <c r="U283" s="19"/>
      <c r="V283" s="19"/>
      <c r="W283" s="19"/>
      <c r="X283" s="19"/>
      <c r="Y283" s="19"/>
      <c r="Z283" s="52"/>
      <c r="AA283" s="19"/>
      <c r="AB283" s="19"/>
      <c r="AC283" s="19"/>
      <c r="AD283" s="19"/>
      <c r="AE283" s="19"/>
      <c r="AF283" s="23"/>
      <c r="AG283" s="16"/>
      <c r="AH283" s="16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</row>
    <row r="284" spans="1:48" s="22" customFormat="1">
      <c r="A284" s="9"/>
      <c r="B284" s="23"/>
      <c r="C284" s="23"/>
      <c r="D284" s="23"/>
      <c r="E284" s="19"/>
      <c r="F284" s="19"/>
      <c r="G284" s="19"/>
      <c r="H284" s="19"/>
      <c r="I284" s="24"/>
      <c r="J284" s="24"/>
      <c r="K284" s="19"/>
      <c r="L284" s="19"/>
      <c r="M284" s="19"/>
      <c r="N284" s="19"/>
      <c r="O284" s="19"/>
      <c r="P284" s="19"/>
      <c r="Q284" s="19"/>
      <c r="R284" s="19"/>
      <c r="S284" s="30"/>
      <c r="T284" s="19"/>
      <c r="U284" s="19"/>
      <c r="V284" s="19"/>
      <c r="W284" s="19"/>
      <c r="X284" s="19"/>
      <c r="Y284" s="19"/>
      <c r="Z284" s="52"/>
      <c r="AA284" s="19"/>
      <c r="AB284" s="19"/>
      <c r="AC284" s="19"/>
      <c r="AD284" s="19"/>
      <c r="AE284" s="19"/>
      <c r="AF284" s="23"/>
      <c r="AG284" s="16"/>
      <c r="AH284" s="16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</row>
    <row r="285" spans="1:48" s="22" customFormat="1">
      <c r="A285" s="9"/>
      <c r="B285" s="23"/>
      <c r="C285" s="23"/>
      <c r="D285" s="23"/>
      <c r="E285" s="19"/>
      <c r="F285" s="19"/>
      <c r="G285" s="19"/>
      <c r="H285" s="19"/>
      <c r="I285" s="24"/>
      <c r="J285" s="24"/>
      <c r="K285" s="19"/>
      <c r="L285" s="19"/>
      <c r="M285" s="19"/>
      <c r="N285" s="19"/>
      <c r="O285" s="19"/>
      <c r="P285" s="19"/>
      <c r="Q285" s="19"/>
      <c r="R285" s="19"/>
      <c r="S285" s="30"/>
      <c r="T285" s="19"/>
      <c r="U285" s="19"/>
      <c r="V285" s="19"/>
      <c r="W285" s="19"/>
      <c r="X285" s="19"/>
      <c r="Y285" s="19"/>
      <c r="Z285" s="52"/>
      <c r="AA285" s="19"/>
      <c r="AB285" s="19"/>
      <c r="AC285" s="19"/>
      <c r="AD285" s="19"/>
      <c r="AE285" s="19"/>
      <c r="AF285" s="23"/>
      <c r="AG285" s="16"/>
      <c r="AH285" s="16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</row>
    <row r="286" spans="1:48" s="22" customFormat="1">
      <c r="A286" s="9"/>
      <c r="B286" s="23"/>
      <c r="C286" s="23"/>
      <c r="D286" s="23"/>
      <c r="E286" s="19"/>
      <c r="F286" s="19"/>
      <c r="G286" s="19"/>
      <c r="H286" s="19"/>
      <c r="I286" s="24"/>
      <c r="J286" s="24"/>
      <c r="K286" s="19"/>
      <c r="L286" s="19"/>
      <c r="M286" s="19"/>
      <c r="N286" s="19"/>
      <c r="O286" s="19"/>
      <c r="P286" s="19"/>
      <c r="Q286" s="19"/>
      <c r="R286" s="19"/>
      <c r="S286" s="30"/>
      <c r="T286" s="19"/>
      <c r="U286" s="19"/>
      <c r="V286" s="19"/>
      <c r="W286" s="19"/>
      <c r="X286" s="19"/>
      <c r="Y286" s="19"/>
      <c r="Z286" s="52"/>
      <c r="AA286" s="19"/>
      <c r="AB286" s="19"/>
      <c r="AC286" s="19"/>
      <c r="AD286" s="19"/>
      <c r="AE286" s="19"/>
      <c r="AF286" s="23"/>
      <c r="AG286" s="16"/>
      <c r="AH286" s="16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</row>
    <row r="287" spans="1:48" s="22" customFormat="1">
      <c r="A287" s="9"/>
      <c r="B287" s="23"/>
      <c r="C287" s="23"/>
      <c r="D287" s="23"/>
      <c r="E287" s="19"/>
      <c r="F287" s="19"/>
      <c r="G287" s="19"/>
      <c r="H287" s="19"/>
      <c r="I287" s="24"/>
      <c r="J287" s="24"/>
      <c r="K287" s="19"/>
      <c r="L287" s="19"/>
      <c r="M287" s="19"/>
      <c r="N287" s="19"/>
      <c r="O287" s="19"/>
      <c r="P287" s="19"/>
      <c r="Q287" s="19"/>
      <c r="R287" s="19"/>
      <c r="S287" s="30"/>
      <c r="T287" s="19"/>
      <c r="U287" s="19"/>
      <c r="V287" s="19"/>
      <c r="W287" s="19"/>
      <c r="X287" s="19"/>
      <c r="Y287" s="19"/>
      <c r="Z287" s="52"/>
      <c r="AA287" s="19"/>
      <c r="AB287" s="19"/>
      <c r="AC287" s="19"/>
      <c r="AD287" s="19"/>
      <c r="AE287" s="19"/>
      <c r="AF287" s="23"/>
      <c r="AG287" s="16"/>
      <c r="AH287" s="16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</row>
    <row r="288" spans="1:48" s="22" customFormat="1">
      <c r="A288" s="9"/>
      <c r="B288" s="23"/>
      <c r="C288" s="23"/>
      <c r="D288" s="23"/>
      <c r="E288" s="19"/>
      <c r="F288" s="19"/>
      <c r="G288" s="19"/>
      <c r="H288" s="19"/>
      <c r="I288" s="24"/>
      <c r="J288" s="24"/>
      <c r="K288" s="19"/>
      <c r="L288" s="19"/>
      <c r="M288" s="19"/>
      <c r="N288" s="19"/>
      <c r="O288" s="19"/>
      <c r="P288" s="19"/>
      <c r="Q288" s="19"/>
      <c r="R288" s="19"/>
      <c r="S288" s="30"/>
      <c r="T288" s="19"/>
      <c r="U288" s="19"/>
      <c r="V288" s="19"/>
      <c r="W288" s="19"/>
      <c r="X288" s="19"/>
      <c r="Y288" s="19"/>
      <c r="Z288" s="52"/>
      <c r="AA288" s="19"/>
      <c r="AB288" s="19"/>
      <c r="AC288" s="19"/>
      <c r="AD288" s="19"/>
      <c r="AE288" s="19"/>
      <c r="AF288" s="23"/>
      <c r="AG288" s="16"/>
      <c r="AH288" s="16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</row>
    <row r="289" spans="1:48" s="22" customFormat="1">
      <c r="A289" s="9"/>
      <c r="B289" s="23"/>
      <c r="C289" s="23"/>
      <c r="D289" s="23"/>
      <c r="E289" s="19"/>
      <c r="F289" s="19"/>
      <c r="G289" s="19"/>
      <c r="H289" s="19"/>
      <c r="I289" s="24"/>
      <c r="J289" s="24"/>
      <c r="K289" s="19"/>
      <c r="L289" s="19"/>
      <c r="M289" s="19"/>
      <c r="N289" s="19"/>
      <c r="O289" s="19"/>
      <c r="P289" s="19"/>
      <c r="Q289" s="19"/>
      <c r="R289" s="19"/>
      <c r="S289" s="30"/>
      <c r="T289" s="19"/>
      <c r="U289" s="19"/>
      <c r="V289" s="19"/>
      <c r="W289" s="19"/>
      <c r="X289" s="19"/>
      <c r="Y289" s="19"/>
      <c r="Z289" s="52"/>
      <c r="AA289" s="19"/>
      <c r="AB289" s="19"/>
      <c r="AC289" s="19"/>
      <c r="AD289" s="19"/>
      <c r="AE289" s="19"/>
      <c r="AF289" s="23"/>
      <c r="AG289" s="16"/>
      <c r="AH289" s="16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</row>
    <row r="290" spans="1:48" s="22" customFormat="1">
      <c r="A290" s="9"/>
      <c r="B290" s="23"/>
      <c r="C290" s="23"/>
      <c r="D290" s="23"/>
      <c r="E290" s="19"/>
      <c r="F290" s="19"/>
      <c r="G290" s="19"/>
      <c r="H290" s="19"/>
      <c r="I290" s="24"/>
      <c r="J290" s="24"/>
      <c r="K290" s="19"/>
      <c r="L290" s="19"/>
      <c r="M290" s="19"/>
      <c r="N290" s="19"/>
      <c r="O290" s="19"/>
      <c r="P290" s="19"/>
      <c r="Q290" s="19"/>
      <c r="R290" s="19"/>
      <c r="S290" s="30"/>
      <c r="T290" s="19"/>
      <c r="U290" s="19"/>
      <c r="V290" s="19"/>
      <c r="W290" s="19"/>
      <c r="X290" s="19"/>
      <c r="Y290" s="19"/>
      <c r="Z290" s="52"/>
      <c r="AA290" s="19"/>
      <c r="AB290" s="19"/>
      <c r="AC290" s="19"/>
      <c r="AD290" s="19"/>
      <c r="AE290" s="19"/>
      <c r="AF290" s="23"/>
      <c r="AG290" s="16"/>
      <c r="AH290" s="16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</row>
    <row r="291" spans="1:48" s="22" customFormat="1">
      <c r="A291" s="9"/>
      <c r="B291" s="23"/>
      <c r="C291" s="23"/>
      <c r="D291" s="23"/>
      <c r="E291" s="19"/>
      <c r="F291" s="19"/>
      <c r="G291" s="19"/>
      <c r="H291" s="19"/>
      <c r="I291" s="24"/>
      <c r="J291" s="24"/>
      <c r="K291" s="19"/>
      <c r="L291" s="19"/>
      <c r="M291" s="19"/>
      <c r="N291" s="19"/>
      <c r="O291" s="19"/>
      <c r="P291" s="19"/>
      <c r="Q291" s="19"/>
      <c r="R291" s="19"/>
      <c r="S291" s="30"/>
      <c r="T291" s="19"/>
      <c r="U291" s="19"/>
      <c r="V291" s="19"/>
      <c r="W291" s="19"/>
      <c r="X291" s="19"/>
      <c r="Y291" s="19"/>
      <c r="Z291" s="52"/>
      <c r="AA291" s="19"/>
      <c r="AB291" s="19"/>
      <c r="AC291" s="19"/>
      <c r="AD291" s="19"/>
      <c r="AE291" s="19"/>
      <c r="AF291" s="23"/>
      <c r="AG291" s="16"/>
      <c r="AH291" s="16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</row>
    <row r="292" spans="1:48" s="25" customFormat="1">
      <c r="A292" s="9"/>
      <c r="B292" s="26"/>
      <c r="C292" s="26"/>
      <c r="D292" s="26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6"/>
      <c r="T292" s="27"/>
      <c r="U292" s="27"/>
      <c r="V292" s="27"/>
      <c r="W292" s="27"/>
      <c r="X292" s="27"/>
      <c r="Y292" s="27"/>
      <c r="Z292" s="53"/>
      <c r="AA292" s="27"/>
      <c r="AB292" s="27"/>
      <c r="AC292" s="27"/>
      <c r="AD292" s="27"/>
      <c r="AE292" s="27"/>
      <c r="AF292" s="23"/>
      <c r="AG292" s="21"/>
      <c r="AH292" s="21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</row>
    <row r="293" spans="1:48">
      <c r="B293" s="16"/>
      <c r="C293" s="16"/>
      <c r="D293" s="16"/>
      <c r="J293" s="9"/>
      <c r="AG293" s="16"/>
      <c r="AH293" s="16"/>
      <c r="AI293" s="5"/>
      <c r="AJ293" s="5"/>
      <c r="AK293" s="5"/>
    </row>
    <row r="294" spans="1:48">
      <c r="B294" s="16"/>
      <c r="C294" s="16"/>
      <c r="D294" s="16"/>
      <c r="J294" s="9"/>
      <c r="AG294" s="16"/>
      <c r="AH294" s="16"/>
      <c r="AI294" s="5"/>
      <c r="AJ294" s="5"/>
      <c r="AK294" s="5"/>
    </row>
    <row r="295" spans="1:48">
      <c r="B295" s="16"/>
      <c r="C295" s="16"/>
      <c r="D295" s="16"/>
      <c r="J295" s="9"/>
      <c r="AG295" s="16"/>
      <c r="AH295" s="16"/>
      <c r="AI295" s="5"/>
      <c r="AJ295" s="5"/>
      <c r="AK295" s="5"/>
    </row>
    <row r="296" spans="1:48">
      <c r="B296" s="16"/>
      <c r="C296" s="16"/>
      <c r="D296" s="16"/>
      <c r="J296" s="9"/>
      <c r="AG296" s="16"/>
      <c r="AH296" s="16"/>
      <c r="AI296" s="5"/>
      <c r="AJ296" s="5"/>
      <c r="AK296" s="5"/>
    </row>
    <row r="297" spans="1:48">
      <c r="B297" s="16"/>
      <c r="C297" s="16"/>
      <c r="D297" s="16"/>
      <c r="J297" s="9"/>
      <c r="AG297" s="16"/>
      <c r="AH297" s="16"/>
      <c r="AI297" s="5"/>
      <c r="AJ297" s="5"/>
      <c r="AK297" s="5"/>
    </row>
    <row r="298" spans="1:48">
      <c r="B298" s="16"/>
      <c r="C298" s="16"/>
      <c r="D298" s="16"/>
      <c r="J298" s="9"/>
      <c r="AG298" s="16"/>
      <c r="AH298" s="16"/>
      <c r="AI298" s="5"/>
      <c r="AJ298" s="5"/>
      <c r="AK298" s="5"/>
    </row>
    <row r="299" spans="1:48">
      <c r="B299" s="16"/>
      <c r="C299" s="16"/>
      <c r="D299" s="16"/>
      <c r="J299" s="9"/>
      <c r="AG299" s="16"/>
      <c r="AH299" s="16"/>
      <c r="AI299" s="5"/>
      <c r="AJ299" s="5"/>
      <c r="AK299" s="5"/>
    </row>
    <row r="300" spans="1:48">
      <c r="B300" s="16"/>
      <c r="C300" s="16"/>
      <c r="D300" s="16"/>
      <c r="J300" s="9"/>
      <c r="AG300" s="16"/>
      <c r="AH300" s="16"/>
      <c r="AI300" s="5"/>
      <c r="AJ300" s="5"/>
      <c r="AK300" s="5"/>
    </row>
    <row r="301" spans="1:48">
      <c r="B301" s="16"/>
      <c r="C301" s="16"/>
      <c r="D301" s="16"/>
      <c r="J301" s="9"/>
      <c r="AG301" s="16"/>
      <c r="AH301" s="16"/>
      <c r="AI301" s="5"/>
      <c r="AJ301" s="5"/>
      <c r="AK301" s="5"/>
    </row>
    <row r="302" spans="1:48">
      <c r="B302" s="16"/>
      <c r="C302" s="16"/>
      <c r="D302" s="16"/>
      <c r="J302" s="9"/>
      <c r="AG302" s="16"/>
      <c r="AH302" s="16"/>
      <c r="AI302" s="5"/>
      <c r="AJ302" s="5"/>
      <c r="AK302" s="5"/>
    </row>
    <row r="303" spans="1:48">
      <c r="B303" s="16"/>
      <c r="C303" s="16"/>
      <c r="D303" s="16"/>
      <c r="J303" s="9"/>
      <c r="AG303" s="16"/>
      <c r="AH303" s="16"/>
      <c r="AI303" s="5"/>
      <c r="AJ303" s="5"/>
      <c r="AK303" s="5"/>
    </row>
    <row r="304" spans="1:48">
      <c r="B304" s="16"/>
      <c r="C304" s="16"/>
      <c r="D304" s="16"/>
      <c r="J304" s="9"/>
      <c r="AG304" s="16"/>
      <c r="AH304" s="16"/>
      <c r="AI304" s="5"/>
      <c r="AJ304" s="5"/>
      <c r="AK304" s="5"/>
    </row>
    <row r="305" spans="2:36">
      <c r="B305" s="16"/>
      <c r="C305" s="16"/>
      <c r="D305" s="16"/>
      <c r="J305" s="9"/>
      <c r="AG305" s="16"/>
      <c r="AH305" s="16"/>
      <c r="AI305" s="5"/>
      <c r="AJ305" s="5"/>
    </row>
    <row r="306" spans="2:36">
      <c r="B306" s="16"/>
      <c r="C306" s="16"/>
      <c r="D306" s="16"/>
      <c r="J306" s="9"/>
      <c r="AG306" s="16"/>
      <c r="AH306" s="16"/>
      <c r="AI306" s="5"/>
      <c r="AJ306" s="5"/>
    </row>
    <row r="307" spans="2:36">
      <c r="B307" s="16"/>
      <c r="C307" s="16"/>
      <c r="D307" s="16"/>
      <c r="J307" s="9"/>
      <c r="AG307" s="16"/>
      <c r="AH307" s="16"/>
      <c r="AI307" s="5"/>
      <c r="AJ307" s="5"/>
    </row>
    <row r="308" spans="2:36">
      <c r="B308" s="16"/>
      <c r="C308" s="16"/>
      <c r="D308" s="16"/>
      <c r="J308" s="9"/>
      <c r="AG308" s="16"/>
      <c r="AH308" s="16"/>
      <c r="AI308" s="5"/>
      <c r="AJ308" s="5"/>
    </row>
    <row r="309" spans="2:36">
      <c r="B309" s="16"/>
      <c r="C309" s="16"/>
      <c r="D309" s="16"/>
      <c r="J309" s="9"/>
      <c r="AG309" s="16"/>
      <c r="AH309" s="16"/>
      <c r="AI309" s="5"/>
      <c r="AJ309" s="5"/>
    </row>
    <row r="310" spans="2:36">
      <c r="B310" s="16"/>
      <c r="C310" s="16"/>
      <c r="D310" s="16"/>
      <c r="J310" s="9"/>
      <c r="AG310" s="16"/>
      <c r="AH310" s="16"/>
      <c r="AI310" s="5"/>
      <c r="AJ310" s="5"/>
    </row>
    <row r="311" spans="2:36">
      <c r="B311" s="16"/>
      <c r="C311" s="16"/>
      <c r="D311" s="16"/>
      <c r="J311" s="9"/>
      <c r="AG311" s="16"/>
      <c r="AH311" s="16"/>
      <c r="AI311" s="5"/>
      <c r="AJ311" s="5"/>
    </row>
    <row r="312" spans="2:36">
      <c r="B312" s="16"/>
      <c r="C312" s="16"/>
      <c r="D312" s="16"/>
      <c r="J312" s="9"/>
      <c r="AG312" s="16"/>
      <c r="AH312" s="16"/>
      <c r="AI312" s="5"/>
      <c r="AJ312" s="5"/>
    </row>
    <row r="313" spans="2:36">
      <c r="B313" s="16"/>
      <c r="C313" s="16"/>
      <c r="D313" s="16"/>
      <c r="J313" s="9"/>
      <c r="AG313" s="16"/>
      <c r="AH313" s="16"/>
      <c r="AI313" s="5"/>
      <c r="AJ313" s="5"/>
    </row>
    <row r="314" spans="2:36">
      <c r="B314" s="16"/>
      <c r="C314" s="16"/>
      <c r="D314" s="16"/>
      <c r="J314" s="9"/>
      <c r="AG314" s="16"/>
      <c r="AH314" s="16"/>
      <c r="AI314" s="5"/>
      <c r="AJ314" s="5"/>
    </row>
    <row r="315" spans="2:36">
      <c r="B315" s="16"/>
      <c r="C315" s="16"/>
      <c r="D315" s="16"/>
      <c r="J315" s="9"/>
      <c r="AG315" s="16"/>
      <c r="AH315" s="16"/>
      <c r="AI315" s="5"/>
      <c r="AJ315" s="5"/>
    </row>
    <row r="316" spans="2:36">
      <c r="B316" s="16"/>
      <c r="C316" s="16"/>
      <c r="D316" s="16"/>
      <c r="J316" s="9"/>
      <c r="AG316" s="16"/>
      <c r="AH316" s="16"/>
      <c r="AI316" s="5"/>
      <c r="AJ316" s="5"/>
    </row>
    <row r="317" spans="2:36">
      <c r="B317" s="16"/>
      <c r="C317" s="16"/>
      <c r="D317" s="16"/>
      <c r="J317" s="9"/>
      <c r="AG317" s="16"/>
      <c r="AH317" s="16"/>
      <c r="AI317" s="5"/>
      <c r="AJ317" s="5"/>
    </row>
    <row r="318" spans="2:36">
      <c r="B318" s="16"/>
      <c r="C318" s="16"/>
      <c r="D318" s="16"/>
      <c r="J318" s="9"/>
      <c r="AG318" s="16"/>
      <c r="AH318" s="16"/>
      <c r="AI318" s="5"/>
      <c r="AJ318" s="5"/>
    </row>
    <row r="319" spans="2:36">
      <c r="B319" s="16"/>
      <c r="C319" s="16"/>
      <c r="D319" s="16"/>
      <c r="J319" s="9"/>
      <c r="AG319" s="16"/>
      <c r="AH319" s="16"/>
      <c r="AI319" s="5"/>
      <c r="AJ319" s="5"/>
    </row>
    <row r="320" spans="2:36">
      <c r="B320" s="16"/>
      <c r="C320" s="16"/>
      <c r="D320" s="16"/>
      <c r="J320" s="9"/>
      <c r="AG320" s="16"/>
      <c r="AH320" s="16"/>
      <c r="AI320" s="5"/>
      <c r="AJ320" s="5"/>
    </row>
    <row r="321" spans="2:36">
      <c r="B321" s="16"/>
      <c r="C321" s="16"/>
      <c r="D321" s="16"/>
      <c r="J321" s="9"/>
      <c r="AG321" s="16"/>
      <c r="AH321" s="16"/>
      <c r="AI321" s="5"/>
      <c r="AJ321" s="5"/>
    </row>
    <row r="322" spans="2:36">
      <c r="B322" s="16"/>
      <c r="C322" s="16"/>
      <c r="D322" s="16"/>
      <c r="J322" s="9"/>
      <c r="AG322" s="16"/>
      <c r="AH322" s="16"/>
      <c r="AI322" s="5"/>
      <c r="AJ322" s="5"/>
    </row>
    <row r="323" spans="2:36">
      <c r="B323" s="16"/>
      <c r="C323" s="16"/>
      <c r="D323" s="16"/>
      <c r="J323" s="9"/>
      <c r="AG323" s="16"/>
      <c r="AH323" s="16"/>
      <c r="AI323" s="5"/>
      <c r="AJ323" s="5"/>
    </row>
    <row r="324" spans="2:36">
      <c r="B324" s="16"/>
      <c r="C324" s="16"/>
      <c r="D324" s="16"/>
      <c r="J324" s="9"/>
      <c r="AG324" s="16"/>
      <c r="AH324" s="16"/>
      <c r="AI324" s="5"/>
      <c r="AJ324" s="5"/>
    </row>
    <row r="325" spans="2:36">
      <c r="B325" s="16"/>
      <c r="C325" s="16"/>
      <c r="D325" s="16"/>
      <c r="J325" s="9"/>
      <c r="AG325" s="16"/>
      <c r="AH325" s="16"/>
      <c r="AI325" s="5"/>
      <c r="AJ325" s="5"/>
    </row>
    <row r="326" spans="2:36">
      <c r="B326" s="16"/>
      <c r="C326" s="16"/>
      <c r="D326" s="16"/>
      <c r="J326" s="9"/>
      <c r="AG326" s="16"/>
      <c r="AH326" s="16"/>
      <c r="AI326" s="5"/>
      <c r="AJ326" s="5"/>
    </row>
    <row r="327" spans="2:36">
      <c r="B327" s="16"/>
      <c r="C327" s="16"/>
      <c r="D327" s="16"/>
      <c r="J327" s="9"/>
      <c r="AG327" s="16"/>
      <c r="AH327" s="16"/>
      <c r="AI327" s="5"/>
      <c r="AJ327" s="5"/>
    </row>
    <row r="328" spans="2:36">
      <c r="B328" s="16"/>
      <c r="C328" s="16"/>
      <c r="D328" s="16"/>
      <c r="J328" s="9"/>
      <c r="AG328" s="16"/>
      <c r="AH328" s="16"/>
      <c r="AI328" s="5"/>
      <c r="AJ328" s="5"/>
    </row>
    <row r="329" spans="2:36">
      <c r="B329" s="16"/>
      <c r="C329" s="16"/>
      <c r="D329" s="16"/>
      <c r="J329" s="9"/>
      <c r="AG329" s="16"/>
      <c r="AH329" s="16"/>
      <c r="AI329" s="5"/>
      <c r="AJ329" s="5"/>
    </row>
    <row r="330" spans="2:36">
      <c r="B330" s="16"/>
      <c r="C330" s="16"/>
      <c r="D330" s="16"/>
      <c r="J330" s="9"/>
      <c r="AG330" s="16"/>
      <c r="AH330" s="16"/>
      <c r="AI330" s="5"/>
      <c r="AJ330" s="5"/>
    </row>
    <row r="331" spans="2:36">
      <c r="B331" s="16"/>
      <c r="C331" s="16"/>
      <c r="D331" s="16"/>
      <c r="J331" s="9"/>
      <c r="AG331" s="16"/>
      <c r="AH331" s="16"/>
      <c r="AI331" s="5"/>
      <c r="AJ331" s="5"/>
    </row>
    <row r="332" spans="2:36">
      <c r="B332" s="16"/>
      <c r="C332" s="16"/>
      <c r="D332" s="16"/>
      <c r="J332" s="9"/>
      <c r="AG332" s="16"/>
      <c r="AH332" s="16"/>
      <c r="AI332" s="5"/>
      <c r="AJ332" s="5"/>
    </row>
    <row r="333" spans="2:36">
      <c r="B333" s="16"/>
      <c r="C333" s="16"/>
      <c r="D333" s="16"/>
      <c r="J333" s="9"/>
      <c r="AG333" s="16"/>
      <c r="AH333" s="16"/>
      <c r="AI333" s="5"/>
      <c r="AJ333" s="5"/>
    </row>
    <row r="334" spans="2:36">
      <c r="B334" s="16"/>
      <c r="C334" s="16"/>
      <c r="D334" s="16"/>
      <c r="J334" s="9"/>
      <c r="AG334" s="16"/>
      <c r="AH334" s="16"/>
      <c r="AI334" s="5"/>
      <c r="AJ334" s="5"/>
    </row>
    <row r="335" spans="2:36">
      <c r="B335" s="16"/>
      <c r="C335" s="16"/>
      <c r="D335" s="16"/>
      <c r="J335" s="9"/>
      <c r="AG335" s="16"/>
      <c r="AH335" s="16"/>
      <c r="AI335" s="5"/>
      <c r="AJ335" s="5"/>
    </row>
    <row r="336" spans="2:36">
      <c r="B336" s="16"/>
      <c r="C336" s="16"/>
      <c r="D336" s="16"/>
      <c r="J336" s="9"/>
      <c r="AG336" s="16"/>
      <c r="AH336" s="16"/>
      <c r="AI336" s="5"/>
      <c r="AJ336" s="5"/>
    </row>
    <row r="337" spans="2:36">
      <c r="B337" s="16"/>
      <c r="C337" s="16"/>
      <c r="D337" s="16"/>
      <c r="J337" s="9"/>
      <c r="AG337" s="16"/>
      <c r="AH337" s="16"/>
      <c r="AI337" s="5"/>
      <c r="AJ337" s="5"/>
    </row>
    <row r="338" spans="2:36">
      <c r="B338" s="16"/>
      <c r="C338" s="16"/>
      <c r="D338" s="16"/>
      <c r="J338" s="9"/>
      <c r="AG338" s="16"/>
      <c r="AH338" s="16"/>
      <c r="AI338" s="5"/>
      <c r="AJ338" s="5"/>
    </row>
    <row r="339" spans="2:36">
      <c r="B339" s="16"/>
      <c r="C339" s="16"/>
      <c r="D339" s="16"/>
      <c r="J339" s="9"/>
      <c r="AG339" s="16"/>
      <c r="AH339" s="16"/>
      <c r="AI339" s="5"/>
      <c r="AJ339" s="5"/>
    </row>
    <row r="340" spans="2:36">
      <c r="B340" s="16"/>
      <c r="C340" s="16"/>
      <c r="D340" s="16"/>
      <c r="J340" s="9"/>
      <c r="AG340" s="16"/>
      <c r="AH340" s="16"/>
      <c r="AI340" s="5"/>
      <c r="AJ340" s="5"/>
    </row>
    <row r="341" spans="2:36">
      <c r="B341" s="16"/>
      <c r="C341" s="16"/>
      <c r="D341" s="16"/>
      <c r="J341" s="9"/>
      <c r="AG341" s="16"/>
      <c r="AH341" s="16"/>
      <c r="AI341" s="5"/>
      <c r="AJ341" s="5"/>
    </row>
    <row r="342" spans="2:36">
      <c r="B342" s="16"/>
      <c r="C342" s="16"/>
      <c r="D342" s="16"/>
      <c r="J342" s="9"/>
      <c r="AG342" s="16"/>
      <c r="AH342" s="16"/>
      <c r="AI342" s="5"/>
      <c r="AJ342" s="5"/>
    </row>
    <row r="343" spans="2:36">
      <c r="B343" s="16"/>
      <c r="C343" s="16"/>
      <c r="D343" s="16"/>
      <c r="J343" s="9"/>
      <c r="AG343" s="16"/>
      <c r="AH343" s="16"/>
      <c r="AI343" s="5"/>
      <c r="AJ343" s="5"/>
    </row>
    <row r="344" spans="2:36">
      <c r="B344" s="16"/>
      <c r="C344" s="16"/>
      <c r="D344" s="16"/>
      <c r="J344" s="9"/>
      <c r="AG344" s="16"/>
      <c r="AH344" s="16"/>
      <c r="AI344" s="5"/>
      <c r="AJ344" s="5"/>
    </row>
    <row r="345" spans="2:36">
      <c r="B345" s="16"/>
      <c r="C345" s="16"/>
      <c r="D345" s="16"/>
      <c r="J345" s="9"/>
      <c r="AG345" s="16"/>
      <c r="AH345" s="16"/>
      <c r="AI345" s="5"/>
      <c r="AJ345" s="5"/>
    </row>
    <row r="346" spans="2:36">
      <c r="B346" s="16"/>
      <c r="C346" s="16"/>
      <c r="D346" s="16"/>
      <c r="J346" s="9"/>
      <c r="AG346" s="16"/>
      <c r="AH346" s="16"/>
      <c r="AI346" s="5"/>
      <c r="AJ346" s="5"/>
    </row>
    <row r="347" spans="2:36">
      <c r="B347" s="16"/>
      <c r="C347" s="16"/>
      <c r="D347" s="16"/>
      <c r="J347" s="9"/>
      <c r="AG347" s="16"/>
      <c r="AH347" s="16"/>
      <c r="AI347" s="5"/>
      <c r="AJ347" s="5"/>
    </row>
    <row r="348" spans="2:36">
      <c r="B348" s="16"/>
      <c r="C348" s="16"/>
      <c r="D348" s="16"/>
      <c r="J348" s="9"/>
      <c r="AG348" s="16"/>
      <c r="AH348" s="16"/>
      <c r="AI348" s="5"/>
      <c r="AJ348" s="5"/>
    </row>
    <row r="349" spans="2:36">
      <c r="B349" s="16"/>
      <c r="C349" s="16"/>
      <c r="D349" s="16"/>
      <c r="J349" s="9"/>
      <c r="AG349" s="16"/>
      <c r="AH349" s="16"/>
      <c r="AI349" s="5"/>
      <c r="AJ349" s="5"/>
    </row>
    <row r="350" spans="2:36">
      <c r="B350" s="16"/>
      <c r="C350" s="16"/>
      <c r="D350" s="16"/>
      <c r="J350" s="9"/>
      <c r="AG350" s="16"/>
      <c r="AH350" s="16"/>
      <c r="AI350" s="5"/>
      <c r="AJ350" s="5"/>
    </row>
    <row r="351" spans="2:36">
      <c r="B351" s="16"/>
      <c r="C351" s="16"/>
      <c r="D351" s="16"/>
      <c r="J351" s="9"/>
      <c r="AG351" s="16"/>
      <c r="AH351" s="16"/>
      <c r="AI351" s="5"/>
      <c r="AJ351" s="5"/>
    </row>
    <row r="352" spans="2:36">
      <c r="B352" s="16"/>
      <c r="C352" s="16"/>
      <c r="D352" s="16"/>
      <c r="J352" s="9"/>
      <c r="AG352" s="16"/>
      <c r="AH352" s="16"/>
      <c r="AI352" s="5"/>
      <c r="AJ352" s="5"/>
    </row>
    <row r="353" spans="2:36">
      <c r="B353" s="16"/>
      <c r="C353" s="16"/>
      <c r="D353" s="16"/>
      <c r="J353" s="9"/>
      <c r="AG353" s="16"/>
      <c r="AH353" s="16"/>
      <c r="AI353" s="5"/>
      <c r="AJ353" s="5"/>
    </row>
    <row r="354" spans="2:36">
      <c r="B354" s="16"/>
      <c r="C354" s="16"/>
      <c r="D354" s="16"/>
      <c r="J354" s="9"/>
      <c r="AG354" s="16"/>
      <c r="AH354" s="16"/>
      <c r="AI354" s="5"/>
      <c r="AJ354" s="5"/>
    </row>
    <row r="355" spans="2:36">
      <c r="B355" s="16"/>
      <c r="C355" s="16"/>
      <c r="D355" s="16"/>
      <c r="J355" s="9"/>
      <c r="AG355" s="16"/>
      <c r="AH355" s="16"/>
      <c r="AI355" s="5"/>
      <c r="AJ355" s="5"/>
    </row>
    <row r="356" spans="2:36">
      <c r="B356" s="16"/>
      <c r="C356" s="16"/>
      <c r="D356" s="16"/>
      <c r="J356" s="9"/>
      <c r="AG356" s="16"/>
      <c r="AH356" s="16"/>
      <c r="AI356" s="5"/>
      <c r="AJ356" s="5"/>
    </row>
    <row r="357" spans="2:36">
      <c r="B357" s="16"/>
      <c r="C357" s="16"/>
      <c r="D357" s="16"/>
      <c r="J357" s="9"/>
      <c r="AG357" s="16"/>
      <c r="AH357" s="16"/>
      <c r="AI357" s="5"/>
      <c r="AJ357" s="5"/>
    </row>
    <row r="358" spans="2:36">
      <c r="B358" s="16"/>
      <c r="C358" s="16"/>
      <c r="D358" s="16"/>
      <c r="J358" s="9"/>
      <c r="AG358" s="16"/>
      <c r="AH358" s="16"/>
      <c r="AI358" s="5"/>
      <c r="AJ358" s="5"/>
    </row>
    <row r="359" spans="2:36">
      <c r="B359" s="16"/>
      <c r="C359" s="16"/>
      <c r="D359" s="16"/>
      <c r="J359" s="9"/>
      <c r="AG359" s="16"/>
      <c r="AH359" s="16"/>
      <c r="AI359" s="5"/>
      <c r="AJ359" s="5"/>
    </row>
    <row r="360" spans="2:36">
      <c r="B360" s="16"/>
      <c r="C360" s="16"/>
      <c r="D360" s="16"/>
      <c r="J360" s="9"/>
      <c r="AG360" s="16"/>
      <c r="AH360" s="16"/>
      <c r="AI360" s="5"/>
      <c r="AJ360" s="5"/>
    </row>
    <row r="361" spans="2:36">
      <c r="B361" s="16"/>
      <c r="C361" s="16"/>
      <c r="D361" s="16"/>
      <c r="J361" s="9"/>
      <c r="AG361" s="16"/>
      <c r="AH361" s="16"/>
      <c r="AI361" s="5"/>
      <c r="AJ361" s="5"/>
    </row>
    <row r="362" spans="2:36">
      <c r="B362" s="16"/>
      <c r="C362" s="16"/>
      <c r="D362" s="16"/>
      <c r="J362" s="9"/>
      <c r="AG362" s="16"/>
      <c r="AH362" s="16"/>
      <c r="AI362" s="5"/>
      <c r="AJ362" s="5"/>
    </row>
    <row r="363" spans="2:36">
      <c r="B363" s="16"/>
      <c r="C363" s="16"/>
      <c r="D363" s="16"/>
      <c r="J363" s="9"/>
      <c r="AG363" s="16"/>
      <c r="AH363" s="16"/>
      <c r="AI363" s="5"/>
      <c r="AJ363" s="5"/>
    </row>
    <row r="364" spans="2:36">
      <c r="B364" s="16"/>
      <c r="C364" s="16"/>
      <c r="D364" s="16"/>
      <c r="J364" s="9"/>
      <c r="AG364" s="16"/>
      <c r="AH364" s="16"/>
      <c r="AI364" s="5"/>
      <c r="AJ364" s="5"/>
    </row>
    <row r="365" spans="2:36">
      <c r="B365" s="16"/>
      <c r="C365" s="16"/>
      <c r="D365" s="16"/>
      <c r="J365" s="9"/>
      <c r="AG365" s="16"/>
      <c r="AH365" s="16"/>
      <c r="AI365" s="5"/>
      <c r="AJ365" s="5"/>
    </row>
    <row r="366" spans="2:36">
      <c r="B366" s="16"/>
      <c r="C366" s="16"/>
      <c r="D366" s="16"/>
      <c r="J366" s="9"/>
      <c r="AG366" s="16"/>
      <c r="AH366" s="16"/>
      <c r="AI366" s="5"/>
      <c r="AJ366" s="5"/>
    </row>
    <row r="367" spans="2:36">
      <c r="B367" s="16"/>
      <c r="C367" s="16"/>
      <c r="D367" s="16"/>
      <c r="J367" s="9"/>
      <c r="AG367" s="16"/>
      <c r="AH367" s="16"/>
      <c r="AI367" s="5"/>
      <c r="AJ367" s="5"/>
    </row>
    <row r="368" spans="2:36">
      <c r="B368" s="16"/>
      <c r="C368" s="16"/>
      <c r="D368" s="16"/>
      <c r="J368" s="9"/>
      <c r="AG368" s="16"/>
      <c r="AH368" s="16"/>
      <c r="AI368" s="5"/>
      <c r="AJ368" s="5"/>
    </row>
    <row r="369" spans="1:48">
      <c r="B369" s="16"/>
      <c r="C369" s="16"/>
      <c r="D369" s="16"/>
      <c r="J369" s="9"/>
      <c r="AG369" s="16"/>
      <c r="AH369" s="16"/>
      <c r="AI369" s="5"/>
      <c r="AJ369" s="5"/>
    </row>
    <row r="370" spans="1:48">
      <c r="B370" s="16"/>
      <c r="C370" s="16"/>
      <c r="D370" s="16"/>
      <c r="J370" s="9"/>
      <c r="AG370" s="16"/>
      <c r="AH370" s="16"/>
      <c r="AI370" s="5"/>
      <c r="AJ370" s="5"/>
    </row>
    <row r="371" spans="1:48">
      <c r="B371" s="16"/>
      <c r="C371" s="16"/>
      <c r="D371" s="16"/>
      <c r="J371" s="9"/>
      <c r="AG371" s="16"/>
      <c r="AH371" s="16"/>
      <c r="AI371" s="5"/>
      <c r="AJ371" s="5"/>
    </row>
    <row r="372" spans="1:48">
      <c r="B372" s="16"/>
      <c r="C372" s="16"/>
      <c r="D372" s="16"/>
      <c r="J372" s="9"/>
      <c r="AG372" s="16"/>
      <c r="AH372" s="16"/>
      <c r="AI372" s="5"/>
      <c r="AJ372" s="5"/>
    </row>
    <row r="373" spans="1:48">
      <c r="B373" s="16"/>
      <c r="C373" s="16"/>
      <c r="D373" s="16"/>
      <c r="J373" s="9"/>
      <c r="AG373" s="16"/>
      <c r="AH373" s="16"/>
      <c r="AI373" s="5"/>
      <c r="AJ373" s="5"/>
    </row>
    <row r="374" spans="1:48">
      <c r="B374" s="16"/>
      <c r="C374" s="16"/>
      <c r="D374" s="16"/>
      <c r="J374" s="9"/>
      <c r="AG374" s="16"/>
      <c r="AH374" s="16"/>
      <c r="AI374" s="5"/>
      <c r="AJ374" s="5"/>
    </row>
    <row r="375" spans="1:48">
      <c r="B375" s="16"/>
      <c r="C375" s="16"/>
      <c r="D375" s="16"/>
      <c r="J375" s="9"/>
      <c r="AG375" s="16"/>
      <c r="AH375" s="16"/>
      <c r="AI375" s="5"/>
      <c r="AJ375" s="5"/>
    </row>
    <row r="376" spans="1:48">
      <c r="B376" s="16"/>
      <c r="C376" s="16"/>
      <c r="D376" s="16"/>
      <c r="J376" s="9"/>
      <c r="AG376" s="16"/>
      <c r="AH376" s="16"/>
      <c r="AI376" s="5"/>
      <c r="AJ376" s="5"/>
    </row>
    <row r="377" spans="1:48">
      <c r="B377" s="16"/>
      <c r="C377" s="16"/>
      <c r="D377" s="16"/>
      <c r="J377" s="9"/>
      <c r="AG377" s="16"/>
      <c r="AH377" s="16"/>
      <c r="AI377" s="5"/>
      <c r="AJ377" s="5"/>
    </row>
    <row r="378" spans="1:48">
      <c r="B378" s="16"/>
      <c r="C378" s="16"/>
      <c r="D378" s="16"/>
      <c r="J378" s="9"/>
      <c r="AG378" s="16"/>
      <c r="AH378" s="16"/>
      <c r="AI378" s="5"/>
      <c r="AJ378" s="5"/>
    </row>
    <row r="379" spans="1:48" s="20" customFormat="1">
      <c r="A379" s="9"/>
      <c r="B379" s="28"/>
      <c r="C379" s="28"/>
      <c r="D379" s="28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52"/>
      <c r="AA379" s="29"/>
      <c r="AB379" s="29"/>
      <c r="AC379" s="29"/>
      <c r="AD379" s="29"/>
      <c r="AE379" s="29"/>
      <c r="AF379" s="36"/>
      <c r="AG379" s="16"/>
      <c r="AH379" s="16"/>
      <c r="AI379" s="31"/>
      <c r="AJ379" s="31"/>
      <c r="AK379" s="29"/>
      <c r="AL379" s="29"/>
      <c r="AM379" s="29"/>
      <c r="AN379" s="29"/>
      <c r="AO379" s="29"/>
      <c r="AP379" s="29"/>
      <c r="AQ379" s="29"/>
      <c r="AR379" s="29"/>
      <c r="AS379" s="29"/>
      <c r="AT379" s="29"/>
      <c r="AU379" s="29"/>
      <c r="AV379" s="29"/>
    </row>
    <row r="380" spans="1:48">
      <c r="B380" s="16"/>
      <c r="C380" s="16"/>
      <c r="D380" s="16"/>
      <c r="J380" s="9"/>
      <c r="AG380" s="16"/>
      <c r="AH380" s="16"/>
      <c r="AI380" s="5"/>
      <c r="AJ380" s="5"/>
    </row>
    <row r="381" spans="1:48">
      <c r="B381" s="16"/>
      <c r="C381" s="16"/>
      <c r="D381" s="16"/>
      <c r="J381" s="9"/>
      <c r="AG381" s="16"/>
      <c r="AH381" s="16"/>
      <c r="AI381" s="5"/>
      <c r="AJ381" s="5"/>
    </row>
    <row r="382" spans="1:48">
      <c r="B382" s="16"/>
      <c r="C382" s="16"/>
      <c r="D382" s="16"/>
      <c r="J382" s="9"/>
      <c r="AG382" s="16"/>
      <c r="AH382" s="16"/>
      <c r="AI382" s="5"/>
      <c r="AJ382" s="5"/>
    </row>
    <row r="383" spans="1:48">
      <c r="B383" s="16"/>
      <c r="C383" s="16"/>
      <c r="D383" s="16"/>
      <c r="J383" s="9"/>
      <c r="AG383" s="16"/>
      <c r="AH383" s="16"/>
      <c r="AI383" s="5"/>
      <c r="AJ383" s="5"/>
    </row>
    <row r="384" spans="1:48">
      <c r="B384" s="16"/>
      <c r="C384" s="16"/>
      <c r="D384" s="16"/>
      <c r="J384" s="9"/>
      <c r="AG384" s="16"/>
      <c r="AH384" s="16"/>
      <c r="AI384" s="5"/>
      <c r="AJ384" s="5"/>
    </row>
    <row r="385" spans="2:36">
      <c r="B385" s="16"/>
      <c r="C385" s="16"/>
      <c r="D385" s="16"/>
      <c r="J385" s="9"/>
      <c r="AG385" s="16"/>
      <c r="AH385" s="16"/>
      <c r="AI385" s="5"/>
      <c r="AJ385" s="5"/>
    </row>
    <row r="386" spans="2:36">
      <c r="B386" s="16"/>
      <c r="C386" s="16"/>
      <c r="D386" s="16"/>
      <c r="J386" s="9"/>
      <c r="AG386" s="16"/>
      <c r="AH386" s="16"/>
      <c r="AI386" s="5"/>
      <c r="AJ386" s="5"/>
    </row>
    <row r="387" spans="2:36">
      <c r="B387" s="16"/>
      <c r="C387" s="16"/>
      <c r="D387" s="16"/>
      <c r="J387" s="9"/>
      <c r="AG387" s="16"/>
      <c r="AH387" s="16"/>
      <c r="AI387" s="5"/>
      <c r="AJ387" s="5"/>
    </row>
    <row r="388" spans="2:36">
      <c r="B388" s="16"/>
      <c r="C388" s="16"/>
      <c r="D388" s="16"/>
      <c r="J388" s="9"/>
      <c r="AG388" s="16"/>
      <c r="AH388" s="16"/>
      <c r="AI388" s="5"/>
      <c r="AJ388" s="5"/>
    </row>
    <row r="389" spans="2:36">
      <c r="B389" s="16"/>
      <c r="C389" s="16"/>
      <c r="D389" s="16"/>
      <c r="J389" s="9"/>
      <c r="AG389" s="16"/>
      <c r="AH389" s="16"/>
      <c r="AI389" s="5"/>
      <c r="AJ389" s="5"/>
    </row>
    <row r="390" spans="2:36">
      <c r="B390" s="16"/>
      <c r="C390" s="16"/>
      <c r="D390" s="16"/>
      <c r="J390" s="9"/>
      <c r="AG390" s="16"/>
      <c r="AH390" s="16"/>
      <c r="AI390" s="5"/>
      <c r="AJ390" s="5"/>
    </row>
    <row r="391" spans="2:36">
      <c r="B391" s="16"/>
      <c r="C391" s="16"/>
      <c r="D391" s="16"/>
      <c r="J391" s="9"/>
      <c r="AG391" s="16"/>
      <c r="AH391" s="16"/>
      <c r="AI391" s="5"/>
      <c r="AJ391" s="5"/>
    </row>
    <row r="392" spans="2:36">
      <c r="B392" s="16"/>
      <c r="C392" s="16"/>
      <c r="D392" s="16"/>
      <c r="J392" s="9"/>
      <c r="AG392" s="16"/>
      <c r="AH392" s="16"/>
      <c r="AI392" s="5"/>
      <c r="AJ392" s="5"/>
    </row>
    <row r="393" spans="2:36">
      <c r="B393" s="16"/>
      <c r="C393" s="16"/>
      <c r="D393" s="16"/>
      <c r="J393" s="9"/>
      <c r="AG393" s="16"/>
      <c r="AH393" s="16"/>
      <c r="AI393" s="5"/>
      <c r="AJ393" s="5"/>
    </row>
    <row r="394" spans="2:36">
      <c r="B394" s="16"/>
      <c r="C394" s="16"/>
      <c r="D394" s="16"/>
      <c r="J394" s="9"/>
      <c r="AG394" s="16"/>
      <c r="AH394" s="16"/>
      <c r="AI394" s="5"/>
      <c r="AJ394" s="5"/>
    </row>
    <row r="395" spans="2:36">
      <c r="B395" s="16"/>
      <c r="C395" s="16"/>
      <c r="D395" s="16"/>
      <c r="J395" s="9"/>
      <c r="AG395" s="16"/>
      <c r="AH395" s="16"/>
      <c r="AI395" s="5"/>
      <c r="AJ395" s="5"/>
    </row>
    <row r="396" spans="2:36">
      <c r="B396" s="16"/>
      <c r="C396" s="16"/>
      <c r="D396" s="16"/>
      <c r="J396" s="9"/>
      <c r="AG396" s="16"/>
      <c r="AH396" s="16"/>
      <c r="AI396" s="5"/>
      <c r="AJ396" s="5"/>
    </row>
    <row r="397" spans="2:36">
      <c r="B397" s="16"/>
      <c r="C397" s="16"/>
      <c r="D397" s="16"/>
      <c r="J397" s="9"/>
      <c r="AG397" s="16"/>
      <c r="AH397" s="16"/>
      <c r="AI397" s="5"/>
      <c r="AJ397" s="5"/>
    </row>
    <row r="398" spans="2:36">
      <c r="B398" s="16"/>
      <c r="C398" s="16"/>
      <c r="D398" s="16"/>
      <c r="J398" s="9"/>
      <c r="AG398" s="16"/>
      <c r="AH398" s="16"/>
      <c r="AI398" s="5"/>
      <c r="AJ398" s="5"/>
    </row>
    <row r="399" spans="2:36">
      <c r="B399" s="16"/>
      <c r="C399" s="16"/>
      <c r="D399" s="16"/>
      <c r="J399" s="9"/>
      <c r="AG399" s="16"/>
      <c r="AH399" s="16"/>
      <c r="AI399" s="5"/>
      <c r="AJ399" s="5"/>
    </row>
    <row r="400" spans="2:36">
      <c r="B400" s="16"/>
      <c r="C400" s="16"/>
      <c r="D400" s="16"/>
      <c r="J400" s="9"/>
      <c r="AG400" s="16"/>
      <c r="AH400" s="16"/>
      <c r="AI400" s="5"/>
      <c r="AJ400" s="5"/>
    </row>
    <row r="401" spans="2:36">
      <c r="B401" s="16"/>
      <c r="C401" s="16"/>
      <c r="D401" s="16"/>
      <c r="J401" s="9"/>
      <c r="AG401" s="16"/>
      <c r="AH401" s="16"/>
      <c r="AI401" s="5"/>
      <c r="AJ401" s="5"/>
    </row>
    <row r="402" spans="2:36">
      <c r="B402" s="16"/>
      <c r="C402" s="16"/>
      <c r="D402" s="16"/>
      <c r="J402" s="9"/>
      <c r="AG402" s="16"/>
      <c r="AH402" s="16"/>
      <c r="AI402" s="5"/>
      <c r="AJ402" s="5"/>
    </row>
    <row r="403" spans="2:36">
      <c r="B403" s="16"/>
      <c r="C403" s="16"/>
      <c r="D403" s="16"/>
      <c r="J403" s="9"/>
      <c r="AG403" s="16"/>
      <c r="AH403" s="16"/>
      <c r="AI403" s="5"/>
      <c r="AJ403" s="5"/>
    </row>
    <row r="404" spans="2:36">
      <c r="B404" s="16"/>
      <c r="C404" s="16"/>
      <c r="D404" s="16"/>
      <c r="J404" s="9"/>
      <c r="AG404" s="16"/>
      <c r="AH404" s="16"/>
      <c r="AI404" s="5"/>
      <c r="AJ404" s="5"/>
    </row>
    <row r="405" spans="2:36">
      <c r="B405" s="16"/>
      <c r="C405" s="16"/>
      <c r="D405" s="16"/>
      <c r="J405" s="9"/>
      <c r="AG405" s="16"/>
      <c r="AH405" s="16"/>
      <c r="AI405" s="5"/>
      <c r="AJ405" s="5"/>
    </row>
    <row r="406" spans="2:36">
      <c r="B406" s="16"/>
      <c r="C406" s="16"/>
      <c r="D406" s="16"/>
      <c r="J406" s="9"/>
      <c r="AG406" s="16"/>
      <c r="AH406" s="16"/>
      <c r="AI406" s="5"/>
      <c r="AJ406" s="5"/>
    </row>
    <row r="407" spans="2:36">
      <c r="B407" s="16"/>
      <c r="C407" s="16"/>
      <c r="D407" s="16"/>
      <c r="J407" s="9"/>
      <c r="AG407" s="16"/>
      <c r="AH407" s="16"/>
      <c r="AI407" s="5"/>
      <c r="AJ407" s="5"/>
    </row>
    <row r="408" spans="2:36">
      <c r="B408" s="16"/>
      <c r="C408" s="16"/>
      <c r="D408" s="16"/>
      <c r="J408" s="9"/>
      <c r="AG408" s="16"/>
      <c r="AH408" s="16"/>
      <c r="AI408" s="5"/>
      <c r="AJ408" s="5"/>
    </row>
    <row r="409" spans="2:36">
      <c r="B409" s="16"/>
      <c r="C409" s="16"/>
      <c r="D409" s="16"/>
      <c r="J409" s="9"/>
      <c r="AG409" s="16"/>
      <c r="AH409" s="16"/>
      <c r="AI409" s="5"/>
      <c r="AJ409" s="5"/>
    </row>
    <row r="410" spans="2:36">
      <c r="B410" s="16"/>
      <c r="C410" s="16"/>
      <c r="D410" s="16"/>
      <c r="J410" s="9"/>
      <c r="AG410" s="16"/>
      <c r="AH410" s="16"/>
      <c r="AI410" s="5"/>
      <c r="AJ410" s="5"/>
    </row>
    <row r="411" spans="2:36">
      <c r="B411" s="16"/>
      <c r="C411" s="16"/>
      <c r="D411" s="16"/>
      <c r="J411" s="9"/>
      <c r="AG411" s="16"/>
      <c r="AH411" s="16"/>
      <c r="AI411" s="5"/>
      <c r="AJ411" s="5"/>
    </row>
    <row r="412" spans="2:36">
      <c r="B412" s="16"/>
      <c r="C412" s="16"/>
      <c r="D412" s="16"/>
      <c r="J412" s="9"/>
      <c r="AG412" s="16"/>
      <c r="AH412" s="16"/>
      <c r="AI412" s="5"/>
      <c r="AJ412" s="5"/>
    </row>
    <row r="413" spans="2:36">
      <c r="B413" s="16"/>
      <c r="C413" s="16"/>
      <c r="D413" s="16"/>
      <c r="J413" s="9"/>
      <c r="AG413" s="16"/>
      <c r="AH413" s="16"/>
      <c r="AI413" s="5"/>
      <c r="AJ413" s="5"/>
    </row>
    <row r="414" spans="2:36">
      <c r="B414" s="16"/>
      <c r="C414" s="16"/>
      <c r="D414" s="16"/>
      <c r="J414" s="9"/>
      <c r="AG414" s="16"/>
      <c r="AH414" s="16"/>
      <c r="AI414" s="5"/>
      <c r="AJ414" s="5"/>
    </row>
    <row r="415" spans="2:36">
      <c r="B415" s="16"/>
      <c r="C415" s="16"/>
      <c r="D415" s="16"/>
      <c r="J415" s="9"/>
      <c r="AG415" s="16"/>
      <c r="AH415" s="16"/>
      <c r="AI415" s="5"/>
      <c r="AJ415" s="5"/>
    </row>
    <row r="416" spans="2:36">
      <c r="B416" s="16"/>
      <c r="C416" s="16"/>
      <c r="D416" s="16"/>
      <c r="J416" s="9"/>
      <c r="AG416" s="16"/>
      <c r="AH416" s="16"/>
      <c r="AI416" s="5"/>
      <c r="AJ416" s="5"/>
    </row>
    <row r="417" spans="2:36">
      <c r="B417" s="16"/>
      <c r="C417" s="16"/>
      <c r="D417" s="16"/>
      <c r="J417" s="9"/>
      <c r="AG417" s="16"/>
      <c r="AH417" s="16"/>
      <c r="AI417" s="5"/>
      <c r="AJ417" s="5"/>
    </row>
    <row r="418" spans="2:36">
      <c r="B418" s="16"/>
      <c r="C418" s="16"/>
      <c r="D418" s="16"/>
      <c r="J418" s="9"/>
      <c r="AG418" s="16"/>
      <c r="AH418" s="16"/>
      <c r="AI418" s="5"/>
      <c r="AJ418" s="5"/>
    </row>
    <row r="419" spans="2:36">
      <c r="B419" s="16"/>
      <c r="C419" s="16"/>
      <c r="D419" s="16"/>
      <c r="J419" s="9"/>
      <c r="AG419" s="16"/>
      <c r="AH419" s="16"/>
      <c r="AI419" s="5"/>
      <c r="AJ419" s="5"/>
    </row>
    <row r="420" spans="2:36">
      <c r="B420" s="16"/>
      <c r="C420" s="16"/>
      <c r="D420" s="16"/>
      <c r="J420" s="9"/>
      <c r="AG420" s="16"/>
      <c r="AH420" s="16"/>
      <c r="AI420" s="5"/>
      <c r="AJ420" s="5"/>
    </row>
    <row r="421" spans="2:36">
      <c r="B421" s="16"/>
      <c r="C421" s="16"/>
      <c r="D421" s="16"/>
      <c r="J421" s="9"/>
      <c r="AG421" s="16"/>
      <c r="AH421" s="16"/>
      <c r="AI421" s="5"/>
      <c r="AJ421" s="5"/>
    </row>
    <row r="422" spans="2:36">
      <c r="B422" s="16"/>
      <c r="C422" s="16"/>
      <c r="D422" s="16"/>
      <c r="J422" s="9"/>
      <c r="AG422" s="16"/>
      <c r="AH422" s="16"/>
      <c r="AI422" s="5"/>
      <c r="AJ422" s="5"/>
    </row>
    <row r="423" spans="2:36">
      <c r="B423" s="16"/>
      <c r="C423" s="16"/>
      <c r="D423" s="16"/>
      <c r="J423" s="9"/>
      <c r="AG423" s="16"/>
      <c r="AH423" s="16"/>
      <c r="AI423" s="5"/>
      <c r="AJ423" s="5"/>
    </row>
    <row r="424" spans="2:36">
      <c r="B424" s="16"/>
      <c r="C424" s="16"/>
      <c r="D424" s="16"/>
      <c r="J424" s="9"/>
      <c r="AG424" s="16"/>
      <c r="AH424" s="16"/>
      <c r="AI424" s="5"/>
      <c r="AJ424" s="5"/>
    </row>
    <row r="425" spans="2:36">
      <c r="B425" s="16"/>
      <c r="C425" s="16"/>
      <c r="D425" s="16"/>
      <c r="J425" s="9"/>
      <c r="AG425" s="16"/>
      <c r="AH425" s="16"/>
      <c r="AI425" s="5"/>
      <c r="AJ425" s="5"/>
    </row>
    <row r="426" spans="2:36">
      <c r="B426" s="16"/>
      <c r="C426" s="16"/>
      <c r="D426" s="16"/>
      <c r="J426" s="9"/>
      <c r="AG426" s="16"/>
      <c r="AH426" s="16"/>
      <c r="AI426" s="5"/>
      <c r="AJ426" s="5"/>
    </row>
    <row r="427" spans="2:36">
      <c r="B427" s="16"/>
      <c r="C427" s="16"/>
      <c r="D427" s="16"/>
      <c r="J427" s="9"/>
      <c r="AG427" s="16"/>
      <c r="AH427" s="16"/>
      <c r="AI427" s="5"/>
      <c r="AJ427" s="5"/>
    </row>
    <row r="428" spans="2:36">
      <c r="B428" s="16"/>
      <c r="C428" s="16"/>
      <c r="D428" s="16"/>
      <c r="J428" s="9"/>
      <c r="AG428" s="16"/>
      <c r="AH428" s="16"/>
      <c r="AI428" s="5"/>
      <c r="AJ428" s="5"/>
    </row>
    <row r="429" spans="2:36">
      <c r="B429" s="16"/>
      <c r="C429" s="16"/>
      <c r="D429" s="16"/>
      <c r="J429" s="9"/>
      <c r="AG429" s="16"/>
      <c r="AH429" s="16"/>
      <c r="AI429" s="5"/>
      <c r="AJ429" s="5"/>
    </row>
    <row r="430" spans="2:36">
      <c r="B430" s="16"/>
      <c r="C430" s="16"/>
      <c r="D430" s="16"/>
      <c r="J430" s="9"/>
      <c r="AG430" s="16"/>
      <c r="AH430" s="16"/>
      <c r="AI430" s="5"/>
      <c r="AJ430" s="5"/>
    </row>
    <row r="431" spans="2:36">
      <c r="B431" s="16"/>
      <c r="C431" s="16"/>
      <c r="D431" s="16"/>
      <c r="J431" s="9"/>
      <c r="AG431" s="16"/>
      <c r="AH431" s="16"/>
      <c r="AI431" s="5"/>
      <c r="AJ431" s="5"/>
    </row>
    <row r="432" spans="2:36">
      <c r="B432" s="16"/>
      <c r="C432" s="16"/>
      <c r="D432" s="16"/>
      <c r="J432" s="9"/>
      <c r="AG432" s="16"/>
      <c r="AH432" s="16"/>
      <c r="AI432" s="5"/>
      <c r="AJ432" s="5"/>
    </row>
    <row r="433" spans="1:48" s="20" customFormat="1">
      <c r="A433" s="9"/>
      <c r="B433" s="28"/>
      <c r="C433" s="28"/>
      <c r="D433" s="28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52"/>
      <c r="AA433" s="29"/>
      <c r="AB433" s="29"/>
      <c r="AC433" s="29"/>
      <c r="AD433" s="29"/>
      <c r="AE433" s="29"/>
      <c r="AF433" s="36"/>
      <c r="AG433" s="16"/>
      <c r="AH433" s="16"/>
      <c r="AI433" s="31"/>
      <c r="AJ433" s="31"/>
      <c r="AK433" s="29"/>
      <c r="AL433" s="29"/>
      <c r="AM433" s="29"/>
      <c r="AN433" s="29"/>
      <c r="AO433" s="29"/>
      <c r="AP433" s="29"/>
      <c r="AQ433" s="29"/>
      <c r="AR433" s="29"/>
      <c r="AS433" s="29"/>
      <c r="AT433" s="29"/>
      <c r="AU433" s="29"/>
      <c r="AV433" s="29"/>
    </row>
    <row r="434" spans="1:48">
      <c r="B434" s="16"/>
      <c r="C434" s="16"/>
      <c r="D434" s="16"/>
      <c r="J434" s="9"/>
      <c r="AG434" s="16"/>
      <c r="AH434" s="16"/>
      <c r="AI434" s="5"/>
      <c r="AJ434" s="5"/>
    </row>
    <row r="435" spans="1:48">
      <c r="B435" s="16"/>
      <c r="C435" s="16"/>
      <c r="D435" s="16"/>
      <c r="J435" s="9"/>
      <c r="AG435" s="16"/>
      <c r="AH435" s="16"/>
      <c r="AI435" s="5"/>
      <c r="AJ435" s="5"/>
    </row>
    <row r="436" spans="1:48">
      <c r="B436" s="16"/>
      <c r="C436" s="16"/>
      <c r="D436" s="16"/>
      <c r="J436" s="9"/>
      <c r="AG436" s="16"/>
      <c r="AH436" s="16"/>
      <c r="AI436" s="5"/>
      <c r="AJ436" s="5"/>
    </row>
    <row r="437" spans="1:48">
      <c r="B437" s="16"/>
      <c r="C437" s="16"/>
      <c r="D437" s="16"/>
      <c r="J437" s="9"/>
      <c r="AG437" s="16"/>
      <c r="AH437" s="16"/>
      <c r="AI437" s="5"/>
      <c r="AJ437" s="5"/>
    </row>
    <row r="438" spans="1:48">
      <c r="B438" s="16"/>
      <c r="C438" s="16"/>
      <c r="D438" s="16"/>
      <c r="J438" s="9"/>
      <c r="AG438" s="16"/>
      <c r="AH438" s="16"/>
      <c r="AI438" s="5"/>
      <c r="AJ438" s="5"/>
    </row>
    <row r="439" spans="1:48">
      <c r="B439" s="16"/>
      <c r="C439" s="16"/>
      <c r="D439" s="16"/>
      <c r="J439" s="9"/>
      <c r="AG439" s="16"/>
      <c r="AH439" s="16"/>
      <c r="AI439" s="5"/>
      <c r="AJ439" s="5"/>
    </row>
    <row r="440" spans="1:48">
      <c r="B440" s="16"/>
      <c r="C440" s="16"/>
      <c r="D440" s="16"/>
      <c r="J440" s="9"/>
      <c r="AG440" s="16"/>
      <c r="AH440" s="16"/>
      <c r="AI440" s="5"/>
      <c r="AJ440" s="5"/>
    </row>
    <row r="441" spans="1:48">
      <c r="B441" s="16"/>
      <c r="C441" s="16"/>
      <c r="D441" s="16"/>
      <c r="J441" s="9"/>
      <c r="AG441" s="16"/>
      <c r="AH441" s="16"/>
      <c r="AI441" s="5"/>
      <c r="AJ441" s="5"/>
    </row>
    <row r="442" spans="1:48">
      <c r="B442" s="16"/>
      <c r="C442" s="16"/>
      <c r="D442" s="16"/>
      <c r="J442" s="9"/>
      <c r="AG442" s="16"/>
      <c r="AH442" s="16"/>
      <c r="AI442" s="5"/>
      <c r="AJ442" s="5"/>
    </row>
    <row r="443" spans="1:48">
      <c r="B443" s="16"/>
      <c r="C443" s="16"/>
      <c r="D443" s="16"/>
      <c r="J443" s="9"/>
      <c r="AG443" s="16"/>
      <c r="AH443" s="16"/>
      <c r="AI443" s="5"/>
      <c r="AJ443" s="5"/>
    </row>
    <row r="444" spans="1:48">
      <c r="B444" s="16"/>
      <c r="C444" s="16"/>
      <c r="D444" s="16"/>
      <c r="J444" s="9"/>
      <c r="AG444" s="16"/>
      <c r="AH444" s="16"/>
      <c r="AI444" s="5"/>
      <c r="AJ444" s="5"/>
    </row>
    <row r="445" spans="1:48">
      <c r="B445" s="16"/>
      <c r="C445" s="16"/>
      <c r="D445" s="16"/>
      <c r="J445" s="9"/>
      <c r="AG445" s="16"/>
      <c r="AH445" s="16"/>
      <c r="AI445" s="5"/>
      <c r="AJ445" s="5"/>
    </row>
    <row r="446" spans="1:48">
      <c r="B446" s="16"/>
      <c r="C446" s="16"/>
      <c r="D446" s="16"/>
      <c r="J446" s="9"/>
      <c r="AG446" s="16"/>
      <c r="AH446" s="16"/>
      <c r="AI446" s="5"/>
      <c r="AJ446" s="5"/>
    </row>
    <row r="447" spans="1:48">
      <c r="B447" s="16"/>
      <c r="C447" s="16"/>
      <c r="D447" s="16"/>
      <c r="J447" s="9"/>
      <c r="AG447" s="16"/>
      <c r="AH447" s="16"/>
      <c r="AI447" s="5"/>
      <c r="AJ447" s="5"/>
    </row>
    <row r="448" spans="1:48">
      <c r="B448" s="16"/>
      <c r="C448" s="16"/>
      <c r="D448" s="16"/>
      <c r="J448" s="9"/>
      <c r="AG448" s="16"/>
      <c r="AH448" s="16"/>
      <c r="AI448" s="5"/>
      <c r="AJ448" s="5"/>
    </row>
    <row r="449" spans="2:36">
      <c r="B449" s="16"/>
      <c r="C449" s="16"/>
      <c r="D449" s="16"/>
      <c r="J449" s="9"/>
      <c r="AG449" s="16"/>
      <c r="AH449" s="16"/>
      <c r="AI449" s="5"/>
      <c r="AJ449" s="5"/>
    </row>
    <row r="450" spans="2:36">
      <c r="B450" s="16"/>
      <c r="C450" s="16"/>
      <c r="D450" s="16"/>
      <c r="J450" s="9"/>
      <c r="AG450" s="16"/>
      <c r="AH450" s="16"/>
      <c r="AI450" s="5"/>
      <c r="AJ450" s="5"/>
    </row>
    <row r="451" spans="2:36">
      <c r="B451" s="16"/>
      <c r="C451" s="16"/>
      <c r="D451" s="16"/>
      <c r="J451" s="9"/>
      <c r="AG451" s="16"/>
      <c r="AH451" s="16"/>
      <c r="AI451" s="5"/>
      <c r="AJ451" s="5"/>
    </row>
    <row r="452" spans="2:36">
      <c r="B452" s="16"/>
      <c r="C452" s="16"/>
      <c r="D452" s="16"/>
      <c r="J452" s="9"/>
      <c r="AG452" s="16"/>
      <c r="AH452" s="16"/>
      <c r="AI452" s="5"/>
      <c r="AJ452" s="5"/>
    </row>
    <row r="453" spans="2:36">
      <c r="B453" s="16"/>
      <c r="C453" s="16"/>
      <c r="D453" s="16"/>
      <c r="J453" s="9"/>
      <c r="AG453" s="16"/>
      <c r="AH453" s="16"/>
      <c r="AI453" s="5"/>
      <c r="AJ453" s="5"/>
    </row>
    <row r="454" spans="2:36">
      <c r="B454" s="16"/>
      <c r="C454" s="16"/>
      <c r="D454" s="16"/>
      <c r="J454" s="9"/>
      <c r="AG454" s="16"/>
      <c r="AH454" s="16"/>
      <c r="AI454" s="5"/>
      <c r="AJ454" s="5"/>
    </row>
    <row r="455" spans="2:36">
      <c r="B455" s="16"/>
      <c r="C455" s="16"/>
      <c r="D455" s="16"/>
      <c r="J455" s="9"/>
      <c r="AG455" s="16"/>
      <c r="AH455" s="16"/>
      <c r="AI455" s="5"/>
      <c r="AJ455" s="5"/>
    </row>
    <row r="456" spans="2:36">
      <c r="B456" s="16"/>
      <c r="C456" s="16"/>
      <c r="D456" s="16"/>
      <c r="J456" s="9"/>
      <c r="AG456" s="16"/>
      <c r="AH456" s="16"/>
      <c r="AI456" s="5"/>
      <c r="AJ456" s="5"/>
    </row>
    <row r="457" spans="2:36">
      <c r="B457" s="16"/>
      <c r="C457" s="16"/>
      <c r="D457" s="16"/>
      <c r="J457" s="9"/>
      <c r="AG457" s="16"/>
      <c r="AH457" s="16"/>
      <c r="AI457" s="5"/>
      <c r="AJ457" s="5"/>
    </row>
    <row r="458" spans="2:36">
      <c r="B458" s="16"/>
      <c r="C458" s="16"/>
      <c r="D458" s="16"/>
      <c r="J458" s="9"/>
      <c r="AG458" s="16"/>
      <c r="AH458" s="16"/>
      <c r="AI458" s="5"/>
      <c r="AJ458" s="5"/>
    </row>
    <row r="459" spans="2:36">
      <c r="B459" s="16"/>
      <c r="C459" s="16"/>
      <c r="D459" s="16"/>
      <c r="J459" s="9"/>
      <c r="AG459" s="16"/>
      <c r="AH459" s="16"/>
      <c r="AI459" s="5"/>
      <c r="AJ459" s="5"/>
    </row>
    <row r="460" spans="2:36">
      <c r="B460" s="16"/>
      <c r="C460" s="16"/>
      <c r="D460" s="16"/>
      <c r="J460" s="9"/>
      <c r="AG460" s="16"/>
      <c r="AH460" s="16"/>
      <c r="AI460" s="5"/>
      <c r="AJ460" s="5"/>
    </row>
    <row r="461" spans="2:36">
      <c r="B461" s="16"/>
      <c r="C461" s="16"/>
      <c r="D461" s="16"/>
      <c r="J461" s="9"/>
      <c r="AG461" s="16"/>
      <c r="AH461" s="16"/>
      <c r="AI461" s="5"/>
      <c r="AJ461" s="5"/>
    </row>
    <row r="462" spans="2:36">
      <c r="B462" s="16"/>
      <c r="C462" s="16"/>
      <c r="D462" s="16"/>
      <c r="J462" s="9"/>
      <c r="AG462" s="16"/>
      <c r="AH462" s="16"/>
      <c r="AI462" s="5"/>
      <c r="AJ462" s="5"/>
    </row>
    <row r="463" spans="2:36">
      <c r="B463" s="16"/>
      <c r="C463" s="16"/>
      <c r="D463" s="16"/>
      <c r="J463" s="9"/>
      <c r="AG463" s="16"/>
      <c r="AH463" s="16"/>
      <c r="AI463" s="5"/>
      <c r="AJ463" s="5"/>
    </row>
    <row r="464" spans="2:36">
      <c r="B464" s="16"/>
      <c r="C464" s="16"/>
      <c r="D464" s="16"/>
      <c r="J464" s="9"/>
      <c r="AG464" s="16"/>
      <c r="AH464" s="16"/>
      <c r="AI464" s="5"/>
      <c r="AJ464" s="5"/>
    </row>
    <row r="465" spans="1:48">
      <c r="B465" s="16"/>
      <c r="C465" s="16"/>
      <c r="D465" s="16"/>
      <c r="J465" s="9"/>
      <c r="AG465" s="16"/>
      <c r="AH465" s="16"/>
      <c r="AI465" s="5"/>
      <c r="AJ465" s="5"/>
    </row>
    <row r="466" spans="1:48">
      <c r="B466" s="16"/>
      <c r="C466" s="16"/>
      <c r="D466" s="16"/>
      <c r="J466" s="9"/>
      <c r="AG466" s="16"/>
      <c r="AH466" s="16"/>
      <c r="AI466" s="5"/>
      <c r="AJ466" s="5"/>
    </row>
    <row r="467" spans="1:48">
      <c r="B467" s="16"/>
      <c r="C467" s="16"/>
      <c r="D467" s="16"/>
      <c r="J467" s="9"/>
      <c r="AG467" s="16"/>
      <c r="AH467" s="16"/>
      <c r="AI467" s="5"/>
      <c r="AJ467" s="5"/>
    </row>
    <row r="468" spans="1:48">
      <c r="B468" s="16"/>
      <c r="C468" s="16"/>
      <c r="D468" s="16"/>
      <c r="J468" s="9"/>
      <c r="AG468" s="16"/>
      <c r="AH468" s="16"/>
      <c r="AI468" s="5"/>
      <c r="AJ468" s="5"/>
    </row>
    <row r="469" spans="1:48">
      <c r="B469" s="16"/>
      <c r="C469" s="16"/>
      <c r="D469" s="16"/>
      <c r="J469" s="9"/>
      <c r="AG469" s="16"/>
      <c r="AH469" s="16"/>
      <c r="AI469" s="5"/>
      <c r="AJ469" s="5"/>
    </row>
    <row r="470" spans="1:48">
      <c r="B470" s="16"/>
      <c r="C470" s="16"/>
      <c r="D470" s="16"/>
      <c r="J470" s="9"/>
      <c r="AG470" s="16"/>
      <c r="AH470" s="16"/>
      <c r="AI470" s="5"/>
      <c r="AJ470" s="5"/>
    </row>
    <row r="471" spans="1:48">
      <c r="B471" s="16"/>
      <c r="C471" s="16"/>
      <c r="D471" s="16"/>
      <c r="J471" s="9"/>
      <c r="AG471" s="16"/>
      <c r="AH471" s="16"/>
      <c r="AI471" s="5"/>
      <c r="AJ471" s="5"/>
    </row>
    <row r="472" spans="1:48" s="20" customFormat="1">
      <c r="A472" s="9"/>
      <c r="B472" s="28"/>
      <c r="C472" s="28"/>
      <c r="D472" s="28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52"/>
      <c r="AA472" s="29"/>
      <c r="AB472" s="29"/>
      <c r="AC472" s="29"/>
      <c r="AD472" s="29"/>
      <c r="AE472" s="29"/>
      <c r="AF472" s="36"/>
      <c r="AG472" s="16"/>
      <c r="AH472" s="16"/>
      <c r="AI472" s="31"/>
      <c r="AJ472" s="31"/>
      <c r="AK472" s="29"/>
      <c r="AL472" s="29"/>
      <c r="AM472" s="29"/>
      <c r="AN472" s="29"/>
      <c r="AO472" s="29"/>
      <c r="AP472" s="29"/>
      <c r="AQ472" s="29"/>
      <c r="AR472" s="29"/>
      <c r="AS472" s="29"/>
      <c r="AT472" s="29"/>
      <c r="AU472" s="29"/>
      <c r="AV472" s="29"/>
    </row>
    <row r="473" spans="1:48">
      <c r="B473" s="16"/>
      <c r="C473" s="16"/>
      <c r="D473" s="16"/>
      <c r="J473" s="9"/>
      <c r="AG473" s="16"/>
      <c r="AH473" s="16"/>
      <c r="AI473" s="5"/>
      <c r="AJ473" s="5"/>
    </row>
    <row r="474" spans="1:48">
      <c r="B474" s="16"/>
      <c r="C474" s="16"/>
      <c r="D474" s="16"/>
      <c r="J474" s="9"/>
      <c r="AG474" s="16"/>
      <c r="AH474" s="16"/>
      <c r="AI474" s="5"/>
      <c r="AJ474" s="5"/>
    </row>
    <row r="475" spans="1:48" s="20" customFormat="1">
      <c r="A475" s="9"/>
      <c r="B475" s="28"/>
      <c r="C475" s="28"/>
      <c r="D475" s="28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52"/>
      <c r="AA475" s="29"/>
      <c r="AB475" s="29"/>
      <c r="AC475" s="29"/>
      <c r="AD475" s="29"/>
      <c r="AE475" s="29"/>
      <c r="AF475" s="36"/>
      <c r="AG475" s="16"/>
      <c r="AH475" s="16"/>
      <c r="AI475" s="31"/>
      <c r="AJ475" s="31"/>
      <c r="AK475" s="29"/>
      <c r="AL475" s="29"/>
      <c r="AM475" s="29"/>
      <c r="AN475" s="29"/>
      <c r="AO475" s="29"/>
      <c r="AP475" s="29"/>
      <c r="AQ475" s="29"/>
      <c r="AR475" s="29"/>
      <c r="AS475" s="29"/>
      <c r="AT475" s="29"/>
      <c r="AU475" s="29"/>
      <c r="AV475" s="29"/>
    </row>
    <row r="476" spans="1:48">
      <c r="B476" s="16"/>
      <c r="C476" s="16"/>
      <c r="D476" s="16"/>
      <c r="J476" s="9"/>
      <c r="AG476" s="16"/>
      <c r="AH476" s="16"/>
      <c r="AI476" s="5"/>
      <c r="AJ476" s="5"/>
    </row>
    <row r="477" spans="1:48">
      <c r="B477" s="16"/>
      <c r="C477" s="16"/>
      <c r="D477" s="16"/>
      <c r="J477" s="9"/>
      <c r="AG477" s="16"/>
      <c r="AH477" s="16"/>
      <c r="AI477" s="5"/>
      <c r="AJ477" s="5"/>
    </row>
    <row r="478" spans="1:48">
      <c r="B478" s="16"/>
      <c r="C478" s="16"/>
      <c r="D478" s="16"/>
      <c r="J478" s="9"/>
      <c r="AG478" s="16"/>
      <c r="AH478" s="16"/>
      <c r="AI478" s="5"/>
      <c r="AJ478" s="5"/>
    </row>
    <row r="479" spans="1:48">
      <c r="B479" s="16"/>
      <c r="C479" s="16"/>
      <c r="D479" s="16"/>
      <c r="J479" s="9"/>
      <c r="AG479" s="16"/>
      <c r="AH479" s="16"/>
      <c r="AI479" s="5"/>
      <c r="AJ479" s="5"/>
    </row>
    <row r="480" spans="1:48">
      <c r="B480" s="16"/>
      <c r="C480" s="16"/>
      <c r="D480" s="16"/>
      <c r="J480" s="9"/>
      <c r="AG480" s="16"/>
      <c r="AH480" s="16"/>
      <c r="AI480" s="5"/>
      <c r="AJ480" s="5"/>
    </row>
    <row r="481" spans="2:36">
      <c r="B481" s="16"/>
      <c r="C481" s="16"/>
      <c r="D481" s="16"/>
      <c r="J481" s="9"/>
      <c r="AG481" s="16"/>
      <c r="AH481" s="16"/>
      <c r="AI481" s="5"/>
      <c r="AJ481" s="5"/>
    </row>
    <row r="482" spans="2:36">
      <c r="B482" s="16"/>
      <c r="C482" s="16"/>
      <c r="D482" s="16"/>
      <c r="J482" s="9"/>
      <c r="AG482" s="16"/>
      <c r="AH482" s="16"/>
      <c r="AI482" s="5"/>
      <c r="AJ482" s="5"/>
    </row>
    <row r="483" spans="2:36">
      <c r="B483" s="16"/>
      <c r="C483" s="16"/>
      <c r="D483" s="16"/>
      <c r="J483" s="9"/>
      <c r="AG483" s="16"/>
      <c r="AH483" s="16"/>
      <c r="AI483" s="5"/>
      <c r="AJ483" s="5"/>
    </row>
    <row r="484" spans="2:36">
      <c r="B484" s="16"/>
      <c r="C484" s="16"/>
      <c r="D484" s="16"/>
      <c r="J484" s="9"/>
      <c r="AG484" s="16"/>
      <c r="AH484" s="16"/>
      <c r="AI484" s="5"/>
      <c r="AJ484" s="5"/>
    </row>
    <row r="485" spans="2:36">
      <c r="B485" s="16"/>
      <c r="C485" s="16"/>
      <c r="D485" s="16"/>
      <c r="J485" s="9"/>
      <c r="AG485" s="16"/>
      <c r="AH485" s="16"/>
      <c r="AI485" s="5"/>
      <c r="AJ485" s="5"/>
    </row>
    <row r="486" spans="2:36">
      <c r="B486" s="16"/>
      <c r="C486" s="16"/>
      <c r="D486" s="16"/>
      <c r="J486" s="9"/>
      <c r="AG486" s="16"/>
      <c r="AH486" s="16"/>
      <c r="AI486" s="5"/>
      <c r="AJ486" s="5"/>
    </row>
    <row r="487" spans="2:36">
      <c r="B487" s="16"/>
      <c r="C487" s="16"/>
      <c r="D487" s="16"/>
      <c r="J487" s="9"/>
      <c r="AG487" s="16"/>
      <c r="AH487" s="16"/>
      <c r="AI487" s="5"/>
      <c r="AJ487" s="5"/>
    </row>
    <row r="488" spans="2:36">
      <c r="B488" s="16"/>
      <c r="C488" s="16"/>
      <c r="D488" s="16"/>
      <c r="J488" s="9"/>
      <c r="AG488" s="16"/>
      <c r="AH488" s="16"/>
      <c r="AI488" s="5"/>
      <c r="AJ488" s="5"/>
    </row>
    <row r="489" spans="2:36">
      <c r="B489" s="16"/>
      <c r="C489" s="16"/>
      <c r="D489" s="16"/>
      <c r="J489" s="9"/>
      <c r="AG489" s="16"/>
      <c r="AH489" s="16"/>
      <c r="AI489" s="5"/>
      <c r="AJ489" s="5"/>
    </row>
    <row r="490" spans="2:36">
      <c r="B490" s="16"/>
      <c r="C490" s="16"/>
      <c r="D490" s="16"/>
      <c r="J490" s="9"/>
      <c r="AG490" s="16"/>
      <c r="AH490" s="16"/>
      <c r="AI490" s="5"/>
      <c r="AJ490" s="5"/>
    </row>
    <row r="491" spans="2:36">
      <c r="B491" s="16"/>
      <c r="C491" s="16"/>
      <c r="D491" s="16"/>
      <c r="J491" s="9"/>
      <c r="AG491" s="16"/>
      <c r="AH491" s="16"/>
      <c r="AI491" s="5"/>
      <c r="AJ491" s="5"/>
    </row>
    <row r="492" spans="2:36">
      <c r="B492" s="16"/>
      <c r="C492" s="16"/>
      <c r="D492" s="16"/>
      <c r="J492" s="9"/>
      <c r="AG492" s="16"/>
      <c r="AH492" s="16"/>
      <c r="AI492" s="5"/>
      <c r="AJ492" s="5"/>
    </row>
    <row r="493" spans="2:36">
      <c r="B493" s="16"/>
      <c r="C493" s="16"/>
      <c r="D493" s="16"/>
      <c r="J493" s="9"/>
      <c r="AG493" s="16"/>
      <c r="AH493" s="16"/>
      <c r="AI493" s="5"/>
      <c r="AJ493" s="5"/>
    </row>
    <row r="494" spans="2:36">
      <c r="B494" s="16"/>
      <c r="C494" s="16"/>
      <c r="D494" s="16"/>
      <c r="J494" s="9"/>
      <c r="AG494" s="16"/>
      <c r="AH494" s="16"/>
      <c r="AI494" s="5"/>
      <c r="AJ494" s="5"/>
    </row>
    <row r="495" spans="2:36">
      <c r="B495" s="16"/>
      <c r="C495" s="16"/>
      <c r="D495" s="16"/>
      <c r="J495" s="9"/>
      <c r="AG495" s="16"/>
      <c r="AH495" s="16"/>
      <c r="AI495" s="5"/>
      <c r="AJ495" s="5"/>
    </row>
    <row r="496" spans="2:36">
      <c r="B496" s="16"/>
      <c r="C496" s="16"/>
      <c r="D496" s="16"/>
      <c r="J496" s="9"/>
      <c r="AG496" s="16"/>
      <c r="AH496" s="16"/>
      <c r="AI496" s="5"/>
      <c r="AJ496" s="5"/>
    </row>
    <row r="497" spans="2:36">
      <c r="B497" s="16"/>
      <c r="C497" s="16"/>
      <c r="D497" s="16"/>
      <c r="J497" s="9"/>
      <c r="AG497" s="16"/>
      <c r="AH497" s="16"/>
      <c r="AI497" s="5"/>
      <c r="AJ497" s="5"/>
    </row>
    <row r="498" spans="2:36">
      <c r="B498" s="16"/>
      <c r="C498" s="16"/>
      <c r="D498" s="16"/>
      <c r="J498" s="9"/>
      <c r="AG498" s="16"/>
      <c r="AH498" s="16"/>
      <c r="AI498" s="5"/>
      <c r="AJ498" s="5"/>
    </row>
    <row r="499" spans="2:36">
      <c r="B499" s="16"/>
      <c r="C499" s="16"/>
      <c r="D499" s="16"/>
      <c r="J499" s="9"/>
      <c r="AG499" s="16"/>
      <c r="AH499" s="16"/>
      <c r="AI499" s="5"/>
      <c r="AJ499" s="5"/>
    </row>
    <row r="500" spans="2:36">
      <c r="B500" s="16"/>
      <c r="C500" s="16"/>
      <c r="D500" s="16"/>
      <c r="J500" s="9"/>
      <c r="AG500" s="16"/>
      <c r="AH500" s="16"/>
      <c r="AI500" s="5"/>
      <c r="AJ500" s="5"/>
    </row>
    <row r="501" spans="2:36">
      <c r="B501" s="16"/>
      <c r="C501" s="16"/>
      <c r="D501" s="16"/>
      <c r="J501" s="9"/>
      <c r="AG501" s="16"/>
      <c r="AH501" s="16"/>
      <c r="AI501" s="5"/>
      <c r="AJ501" s="5"/>
    </row>
    <row r="502" spans="2:36">
      <c r="B502" s="16"/>
      <c r="C502" s="16"/>
      <c r="D502" s="16"/>
      <c r="J502" s="9"/>
      <c r="AG502" s="16"/>
      <c r="AH502" s="16"/>
      <c r="AI502" s="5"/>
      <c r="AJ502" s="5"/>
    </row>
    <row r="503" spans="2:36">
      <c r="B503" s="16"/>
      <c r="C503" s="16"/>
      <c r="D503" s="16"/>
      <c r="J503" s="9"/>
      <c r="AG503" s="16"/>
      <c r="AH503" s="16"/>
      <c r="AI503" s="5"/>
      <c r="AJ503" s="5"/>
    </row>
    <row r="504" spans="2:36">
      <c r="B504" s="16"/>
      <c r="C504" s="16"/>
      <c r="D504" s="16"/>
      <c r="J504" s="9"/>
      <c r="AG504" s="16"/>
      <c r="AH504" s="16"/>
      <c r="AI504" s="5"/>
      <c r="AJ504" s="5"/>
    </row>
    <row r="505" spans="2:36">
      <c r="B505" s="16"/>
      <c r="C505" s="16"/>
      <c r="D505" s="16"/>
      <c r="J505" s="9"/>
      <c r="AG505" s="16"/>
      <c r="AH505" s="16"/>
      <c r="AI505" s="5"/>
      <c r="AJ505" s="5"/>
    </row>
    <row r="506" spans="2:36">
      <c r="B506" s="16"/>
      <c r="C506" s="16"/>
      <c r="D506" s="16"/>
      <c r="J506" s="9"/>
      <c r="AG506" s="16"/>
      <c r="AH506" s="16"/>
      <c r="AI506" s="5"/>
      <c r="AJ506" s="5"/>
    </row>
    <row r="507" spans="2:36">
      <c r="B507" s="16"/>
      <c r="C507" s="16"/>
      <c r="D507" s="16"/>
      <c r="J507" s="9"/>
      <c r="AG507" s="16"/>
      <c r="AH507" s="16"/>
      <c r="AI507" s="5"/>
      <c r="AJ507" s="5"/>
    </row>
    <row r="508" spans="2:36">
      <c r="B508" s="16"/>
      <c r="C508" s="16"/>
      <c r="D508" s="16"/>
      <c r="J508" s="9"/>
      <c r="AG508" s="16"/>
      <c r="AH508" s="16"/>
      <c r="AI508" s="5"/>
      <c r="AJ508" s="5"/>
    </row>
    <row r="509" spans="2:36">
      <c r="B509" s="16"/>
      <c r="C509" s="16"/>
      <c r="D509" s="16"/>
      <c r="J509" s="9"/>
      <c r="AG509" s="16"/>
      <c r="AH509" s="16"/>
      <c r="AI509" s="5"/>
      <c r="AJ509" s="5"/>
    </row>
    <row r="510" spans="2:36">
      <c r="B510" s="16"/>
      <c r="C510" s="16"/>
      <c r="D510" s="16"/>
      <c r="J510" s="9"/>
      <c r="AG510" s="16"/>
      <c r="AH510" s="16"/>
      <c r="AI510" s="5"/>
      <c r="AJ510" s="5"/>
    </row>
    <row r="511" spans="2:36">
      <c r="B511" s="16"/>
      <c r="C511" s="16"/>
      <c r="D511" s="16"/>
      <c r="J511" s="9"/>
      <c r="AG511" s="16"/>
      <c r="AH511" s="16"/>
      <c r="AI511" s="5"/>
      <c r="AJ511" s="5"/>
    </row>
    <row r="512" spans="2:36">
      <c r="B512" s="16"/>
      <c r="C512" s="16"/>
      <c r="D512" s="16"/>
      <c r="J512" s="9"/>
      <c r="AG512" s="16"/>
      <c r="AH512" s="16"/>
      <c r="AI512" s="5"/>
      <c r="AJ512" s="5"/>
    </row>
    <row r="513" spans="2:36">
      <c r="B513" s="16"/>
      <c r="C513" s="16"/>
      <c r="D513" s="16"/>
      <c r="J513" s="9"/>
      <c r="AG513" s="16"/>
      <c r="AH513" s="16"/>
      <c r="AI513" s="5"/>
      <c r="AJ513" s="5"/>
    </row>
    <row r="514" spans="2:36">
      <c r="B514" s="16"/>
      <c r="C514" s="16"/>
      <c r="D514" s="16"/>
      <c r="J514" s="9"/>
      <c r="AG514" s="16"/>
      <c r="AH514" s="16"/>
      <c r="AI514" s="5"/>
      <c r="AJ514" s="5"/>
    </row>
    <row r="515" spans="2:36">
      <c r="B515" s="16"/>
      <c r="C515" s="16"/>
      <c r="D515" s="16"/>
      <c r="J515" s="9"/>
      <c r="AG515" s="16"/>
      <c r="AH515" s="16"/>
      <c r="AI515" s="5"/>
      <c r="AJ515" s="5"/>
    </row>
    <row r="516" spans="2:36">
      <c r="B516" s="16"/>
      <c r="C516" s="16"/>
      <c r="D516" s="16"/>
      <c r="J516" s="9"/>
      <c r="AG516" s="16"/>
      <c r="AH516" s="16"/>
      <c r="AI516" s="5"/>
      <c r="AJ516" s="5"/>
    </row>
    <row r="517" spans="2:36">
      <c r="B517" s="16"/>
      <c r="C517" s="16"/>
      <c r="D517" s="16"/>
      <c r="J517" s="9"/>
      <c r="AG517" s="16"/>
      <c r="AH517" s="16"/>
      <c r="AI517" s="5"/>
      <c r="AJ517" s="5"/>
    </row>
    <row r="518" spans="2:36">
      <c r="B518" s="16"/>
      <c r="C518" s="16"/>
      <c r="D518" s="16"/>
      <c r="J518" s="9"/>
      <c r="AG518" s="16"/>
      <c r="AH518" s="16"/>
      <c r="AI518" s="5"/>
      <c r="AJ518" s="5"/>
    </row>
    <row r="519" spans="2:36">
      <c r="B519" s="16"/>
      <c r="C519" s="16"/>
      <c r="D519" s="16"/>
      <c r="J519" s="9"/>
      <c r="AG519" s="16"/>
      <c r="AH519" s="16"/>
      <c r="AI519" s="5"/>
      <c r="AJ519" s="5"/>
    </row>
    <row r="520" spans="2:36">
      <c r="B520" s="16"/>
      <c r="C520" s="16"/>
      <c r="D520" s="16"/>
      <c r="J520" s="9"/>
      <c r="AG520" s="16"/>
      <c r="AH520" s="16"/>
      <c r="AI520" s="5"/>
      <c r="AJ520" s="5"/>
    </row>
    <row r="521" spans="2:36">
      <c r="B521" s="16"/>
      <c r="C521" s="16"/>
      <c r="D521" s="16"/>
      <c r="J521" s="9"/>
      <c r="AG521" s="16"/>
      <c r="AH521" s="16"/>
      <c r="AI521" s="5"/>
      <c r="AJ521" s="5"/>
    </row>
    <row r="522" spans="2:36">
      <c r="B522" s="16"/>
      <c r="C522" s="16"/>
      <c r="D522" s="16"/>
      <c r="J522" s="9"/>
      <c r="AG522" s="16"/>
      <c r="AH522" s="16"/>
      <c r="AI522" s="5"/>
      <c r="AJ522" s="5"/>
    </row>
    <row r="523" spans="2:36">
      <c r="B523" s="16"/>
      <c r="C523" s="16"/>
      <c r="D523" s="16"/>
      <c r="J523" s="9"/>
      <c r="AE523" s="5"/>
      <c r="AF523" s="16"/>
      <c r="AG523" s="16"/>
      <c r="AH523" s="16"/>
    </row>
    <row r="524" spans="2:36">
      <c r="B524" s="16"/>
      <c r="C524" s="16"/>
      <c r="D524" s="16"/>
      <c r="J524" s="9"/>
      <c r="AE524" s="5"/>
      <c r="AF524" s="16"/>
      <c r="AG524" s="16"/>
      <c r="AH524" s="16"/>
    </row>
    <row r="525" spans="2:36">
      <c r="B525" s="16"/>
      <c r="C525" s="16"/>
      <c r="D525" s="16"/>
      <c r="J525" s="9"/>
      <c r="AE525" s="5"/>
      <c r="AF525" s="16"/>
      <c r="AG525" s="16"/>
      <c r="AH525" s="16"/>
    </row>
    <row r="526" spans="2:36">
      <c r="B526" s="16"/>
      <c r="C526" s="16"/>
      <c r="D526" s="16"/>
      <c r="J526" s="9"/>
      <c r="AE526" s="5"/>
      <c r="AF526" s="16"/>
      <c r="AG526" s="16"/>
      <c r="AH526" s="16"/>
    </row>
    <row r="527" spans="2:36">
      <c r="B527" s="16"/>
      <c r="C527" s="16"/>
      <c r="D527" s="16"/>
      <c r="J527" s="9"/>
      <c r="AE527" s="5"/>
      <c r="AF527" s="16"/>
      <c r="AG527" s="16"/>
      <c r="AH527" s="16"/>
    </row>
    <row r="528" spans="2:36">
      <c r="B528" s="16"/>
      <c r="C528" s="16"/>
      <c r="D528" s="16"/>
      <c r="J528" s="9"/>
      <c r="AE528" s="5"/>
      <c r="AF528" s="16"/>
      <c r="AG528" s="16"/>
      <c r="AH528" s="16"/>
    </row>
    <row r="529" spans="2:34">
      <c r="B529" s="16"/>
      <c r="C529" s="16"/>
      <c r="D529" s="16"/>
      <c r="J529" s="9"/>
      <c r="AE529" s="5"/>
      <c r="AF529" s="16"/>
      <c r="AG529" s="16"/>
      <c r="AH529" s="16"/>
    </row>
    <row r="530" spans="2:34">
      <c r="B530" s="16"/>
      <c r="C530" s="16"/>
      <c r="D530" s="16"/>
      <c r="J530" s="9"/>
      <c r="AE530" s="5"/>
      <c r="AF530" s="16"/>
      <c r="AG530" s="16"/>
      <c r="AH530" s="16"/>
    </row>
    <row r="531" spans="2:34">
      <c r="B531" s="16"/>
      <c r="C531" s="16"/>
      <c r="D531" s="16"/>
      <c r="J531" s="9"/>
      <c r="AE531" s="5"/>
      <c r="AF531" s="16"/>
      <c r="AG531" s="16"/>
      <c r="AH531" s="16"/>
    </row>
    <row r="532" spans="2:34">
      <c r="B532" s="16"/>
      <c r="C532" s="16"/>
      <c r="D532" s="16"/>
      <c r="J532" s="9"/>
      <c r="AE532" s="5"/>
      <c r="AF532" s="16"/>
      <c r="AG532" s="16"/>
      <c r="AH532" s="16"/>
    </row>
    <row r="533" spans="2:34">
      <c r="B533" s="16"/>
      <c r="C533" s="16"/>
      <c r="D533" s="16"/>
      <c r="J533" s="9"/>
      <c r="AE533" s="5"/>
      <c r="AF533" s="16"/>
      <c r="AG533" s="16"/>
      <c r="AH533" s="16"/>
    </row>
    <row r="534" spans="2:34">
      <c r="B534" s="16"/>
      <c r="C534" s="16"/>
      <c r="D534" s="16"/>
      <c r="J534" s="9"/>
      <c r="AE534" s="5"/>
      <c r="AF534" s="16"/>
      <c r="AG534" s="16"/>
      <c r="AH534" s="16"/>
    </row>
    <row r="535" spans="2:34">
      <c r="B535" s="16"/>
      <c r="C535" s="16"/>
      <c r="D535" s="16"/>
      <c r="J535" s="9"/>
      <c r="AE535" s="5"/>
      <c r="AF535" s="16"/>
      <c r="AG535" s="16"/>
      <c r="AH535" s="16"/>
    </row>
    <row r="536" spans="2:34">
      <c r="B536" s="16"/>
      <c r="C536" s="16"/>
      <c r="D536" s="16"/>
      <c r="J536" s="9"/>
      <c r="AE536" s="5"/>
      <c r="AF536" s="16"/>
      <c r="AG536" s="16"/>
      <c r="AH536" s="16"/>
    </row>
    <row r="537" spans="2:34">
      <c r="B537" s="16"/>
      <c r="C537" s="16"/>
      <c r="D537" s="16"/>
      <c r="J537" s="9"/>
      <c r="AE537" s="5"/>
      <c r="AF537" s="16"/>
      <c r="AG537" s="16"/>
      <c r="AH537" s="16"/>
    </row>
    <row r="538" spans="2:34">
      <c r="B538" s="16"/>
      <c r="C538" s="16"/>
      <c r="D538" s="16"/>
      <c r="J538" s="9"/>
      <c r="AE538" s="5"/>
      <c r="AF538" s="16"/>
      <c r="AG538" s="16"/>
      <c r="AH538" s="16"/>
    </row>
    <row r="539" spans="2:34">
      <c r="B539" s="16"/>
      <c r="C539" s="16"/>
      <c r="D539" s="16"/>
      <c r="J539" s="9"/>
      <c r="AE539" s="5"/>
      <c r="AF539" s="16"/>
      <c r="AG539" s="16"/>
      <c r="AH539" s="16"/>
    </row>
    <row r="540" spans="2:34">
      <c r="B540" s="16"/>
      <c r="C540" s="16"/>
      <c r="D540" s="16"/>
      <c r="J540" s="9"/>
      <c r="AE540" s="5"/>
      <c r="AF540" s="16"/>
      <c r="AG540" s="16"/>
      <c r="AH540" s="16"/>
    </row>
    <row r="541" spans="2:34">
      <c r="B541" s="16"/>
      <c r="C541" s="16"/>
      <c r="D541" s="16"/>
      <c r="J541" s="9"/>
      <c r="AE541" s="5"/>
      <c r="AF541" s="16"/>
      <c r="AG541" s="16"/>
      <c r="AH541" s="16"/>
    </row>
    <row r="542" spans="2:34">
      <c r="B542" s="16"/>
      <c r="C542" s="16"/>
      <c r="D542" s="16"/>
      <c r="J542" s="9"/>
      <c r="AF542" s="16"/>
      <c r="AG542" s="16"/>
      <c r="AH542" s="16"/>
    </row>
    <row r="543" spans="2:34">
      <c r="B543" s="16"/>
      <c r="C543" s="16"/>
      <c r="D543" s="16"/>
      <c r="J543" s="9"/>
      <c r="AF543" s="16"/>
      <c r="AG543" s="16"/>
      <c r="AH543" s="16"/>
    </row>
    <row r="544" spans="2:34">
      <c r="B544" s="16"/>
      <c r="C544" s="16"/>
      <c r="D544" s="16"/>
      <c r="J544" s="9"/>
      <c r="AF544" s="16"/>
      <c r="AG544" s="16"/>
      <c r="AH544" s="16"/>
    </row>
    <row r="545" spans="2:34">
      <c r="B545" s="16"/>
      <c r="C545" s="16"/>
      <c r="D545" s="16"/>
      <c r="J545" s="9"/>
      <c r="AF545" s="16"/>
      <c r="AG545" s="16"/>
      <c r="AH545" s="16"/>
    </row>
    <row r="546" spans="2:34">
      <c r="B546" s="16"/>
      <c r="C546" s="16"/>
      <c r="D546" s="16"/>
      <c r="J546" s="9"/>
      <c r="AF546" s="16"/>
      <c r="AG546" s="16"/>
      <c r="AH546" s="16"/>
    </row>
    <row r="547" spans="2:34">
      <c r="B547" s="16"/>
      <c r="C547" s="16"/>
      <c r="D547" s="16"/>
      <c r="J547" s="9"/>
      <c r="AF547" s="16"/>
      <c r="AG547" s="16"/>
      <c r="AH547" s="16"/>
    </row>
    <row r="548" spans="2:34">
      <c r="B548" s="16"/>
      <c r="C548" s="16"/>
      <c r="D548" s="16"/>
      <c r="J548" s="9"/>
      <c r="AF548" s="16"/>
      <c r="AG548" s="16"/>
      <c r="AH548" s="16"/>
    </row>
    <row r="549" spans="2:34">
      <c r="B549" s="16"/>
      <c r="C549" s="16"/>
      <c r="D549" s="16"/>
      <c r="J549" s="9"/>
      <c r="AF549" s="16"/>
      <c r="AG549" s="16"/>
      <c r="AH549" s="16"/>
    </row>
    <row r="550" spans="2:34">
      <c r="B550" s="16"/>
      <c r="C550" s="16"/>
      <c r="D550" s="16"/>
      <c r="J550" s="9"/>
      <c r="AF550" s="16"/>
      <c r="AG550" s="16"/>
      <c r="AH550" s="16"/>
    </row>
    <row r="551" spans="2:34">
      <c r="B551" s="16"/>
      <c r="C551" s="16"/>
      <c r="D551" s="16"/>
      <c r="J551" s="9"/>
      <c r="AF551" s="16"/>
      <c r="AG551" s="16"/>
      <c r="AH551" s="16"/>
    </row>
    <row r="552" spans="2:34">
      <c r="B552" s="16"/>
      <c r="C552" s="16"/>
      <c r="D552" s="16"/>
      <c r="J552" s="9"/>
      <c r="AF552" s="16"/>
      <c r="AG552" s="16"/>
      <c r="AH552" s="16"/>
    </row>
    <row r="553" spans="2:34">
      <c r="B553" s="16"/>
      <c r="C553" s="16"/>
      <c r="D553" s="16"/>
      <c r="J553" s="9"/>
      <c r="AF553" s="16"/>
      <c r="AG553" s="16"/>
      <c r="AH553" s="16"/>
    </row>
    <row r="554" spans="2:34">
      <c r="B554" s="16"/>
      <c r="C554" s="16"/>
      <c r="D554" s="16"/>
      <c r="J554" s="9"/>
      <c r="AF554" s="16"/>
      <c r="AG554" s="16"/>
      <c r="AH554" s="16"/>
    </row>
    <row r="555" spans="2:34">
      <c r="B555" s="16"/>
      <c r="C555" s="16"/>
      <c r="D555" s="16"/>
      <c r="J555" s="9"/>
      <c r="AF555" s="16"/>
      <c r="AG555" s="16"/>
      <c r="AH555" s="16"/>
    </row>
    <row r="556" spans="2:34">
      <c r="B556" s="16"/>
      <c r="C556" s="16"/>
      <c r="D556" s="16"/>
      <c r="J556" s="9"/>
      <c r="AF556" s="16"/>
      <c r="AG556" s="16"/>
      <c r="AH556" s="16"/>
    </row>
    <row r="557" spans="2:34">
      <c r="B557" s="16"/>
      <c r="C557" s="16"/>
      <c r="D557" s="16"/>
      <c r="J557" s="9"/>
      <c r="AF557" s="16"/>
      <c r="AG557" s="16"/>
      <c r="AH557" s="16"/>
    </row>
    <row r="558" spans="2:34">
      <c r="B558" s="16"/>
      <c r="C558" s="16"/>
      <c r="D558" s="16"/>
      <c r="J558" s="9"/>
      <c r="AF558" s="16"/>
      <c r="AG558" s="16"/>
      <c r="AH558" s="16"/>
    </row>
    <row r="559" spans="2:34">
      <c r="B559" s="16"/>
      <c r="C559" s="16"/>
      <c r="D559" s="16"/>
      <c r="J559" s="9"/>
      <c r="AF559" s="16"/>
      <c r="AG559" s="16"/>
      <c r="AH559" s="16"/>
    </row>
    <row r="560" spans="2:34">
      <c r="B560" s="16"/>
      <c r="C560" s="16"/>
      <c r="D560" s="16"/>
      <c r="J560" s="9"/>
      <c r="AF560" s="16"/>
      <c r="AG560" s="16"/>
      <c r="AH560" s="16"/>
    </row>
    <row r="561" spans="2:34">
      <c r="B561" s="16"/>
      <c r="C561" s="16"/>
      <c r="D561" s="16"/>
      <c r="J561" s="9"/>
      <c r="AF561" s="16"/>
      <c r="AG561" s="16"/>
      <c r="AH561" s="16"/>
    </row>
    <row r="562" spans="2:34">
      <c r="B562" s="16"/>
      <c r="C562" s="16"/>
      <c r="D562" s="16"/>
      <c r="J562" s="9"/>
      <c r="AF562" s="16"/>
      <c r="AG562" s="16"/>
      <c r="AH562" s="16"/>
    </row>
    <row r="563" spans="2:34">
      <c r="B563" s="16"/>
      <c r="C563" s="16"/>
      <c r="D563" s="16"/>
      <c r="J563" s="9"/>
      <c r="AF563" s="16"/>
      <c r="AG563" s="16"/>
      <c r="AH563" s="16"/>
    </row>
    <row r="564" spans="2:34">
      <c r="B564" s="16"/>
      <c r="C564" s="16"/>
      <c r="D564" s="16"/>
      <c r="J564" s="9"/>
      <c r="AF564" s="16"/>
      <c r="AG564" s="16"/>
      <c r="AH564" s="16"/>
    </row>
    <row r="565" spans="2:34">
      <c r="B565" s="16"/>
      <c r="C565" s="16"/>
      <c r="D565" s="16"/>
      <c r="J565" s="9"/>
      <c r="AF565" s="16"/>
      <c r="AG565" s="16"/>
      <c r="AH565" s="16"/>
    </row>
    <row r="566" spans="2:34">
      <c r="B566" s="16"/>
      <c r="C566" s="16"/>
      <c r="D566" s="16"/>
      <c r="J566" s="9"/>
      <c r="AF566" s="16"/>
      <c r="AG566" s="16"/>
      <c r="AH566" s="16"/>
    </row>
    <row r="567" spans="2:34">
      <c r="B567" s="16"/>
      <c r="C567" s="16"/>
      <c r="D567" s="16"/>
      <c r="J567" s="9"/>
      <c r="AF567" s="16"/>
      <c r="AG567" s="16"/>
      <c r="AH567" s="16"/>
    </row>
    <row r="568" spans="2:34">
      <c r="B568" s="16"/>
      <c r="C568" s="16"/>
      <c r="D568" s="16"/>
      <c r="J568" s="9"/>
      <c r="AF568" s="16"/>
      <c r="AG568" s="16"/>
      <c r="AH568" s="16"/>
    </row>
    <row r="569" spans="2:34">
      <c r="B569" s="16"/>
      <c r="C569" s="16"/>
      <c r="D569" s="16"/>
      <c r="J569" s="9"/>
      <c r="AF569" s="16"/>
      <c r="AG569" s="16"/>
      <c r="AH569" s="16"/>
    </row>
    <row r="570" spans="2:34">
      <c r="B570" s="16"/>
      <c r="C570" s="16"/>
      <c r="D570" s="16"/>
      <c r="J570" s="9"/>
      <c r="AF570" s="16"/>
      <c r="AG570" s="16"/>
      <c r="AH570" s="16"/>
    </row>
    <row r="571" spans="2:34">
      <c r="B571" s="16"/>
      <c r="C571" s="16"/>
      <c r="D571" s="16"/>
      <c r="J571" s="9"/>
      <c r="AF571" s="16"/>
      <c r="AG571" s="16"/>
      <c r="AH571" s="16"/>
    </row>
    <row r="572" spans="2:34">
      <c r="B572" s="16"/>
      <c r="C572" s="16"/>
      <c r="D572" s="16"/>
      <c r="J572" s="9"/>
      <c r="AF572" s="16"/>
      <c r="AG572" s="16"/>
      <c r="AH572" s="16"/>
    </row>
    <row r="573" spans="2:34">
      <c r="B573" s="16"/>
      <c r="C573" s="16"/>
      <c r="D573" s="16"/>
      <c r="J573" s="9"/>
      <c r="AF573" s="16"/>
      <c r="AG573" s="16"/>
      <c r="AH573" s="16"/>
    </row>
    <row r="574" spans="2:34">
      <c r="B574" s="16"/>
      <c r="C574" s="16"/>
      <c r="D574" s="16"/>
      <c r="J574" s="9"/>
      <c r="AF574" s="16"/>
      <c r="AG574" s="16"/>
      <c r="AH574" s="16"/>
    </row>
    <row r="575" spans="2:34">
      <c r="B575" s="16"/>
      <c r="C575" s="16"/>
      <c r="D575" s="16"/>
      <c r="J575" s="9"/>
      <c r="AG575" s="16"/>
      <c r="AH575" s="16"/>
    </row>
    <row r="576" spans="2:34">
      <c r="B576" s="16"/>
      <c r="C576" s="16"/>
      <c r="D576" s="16"/>
      <c r="J576" s="9"/>
      <c r="AG576" s="16"/>
      <c r="AH576" s="16"/>
    </row>
    <row r="577" spans="2:34">
      <c r="B577" s="16"/>
      <c r="C577" s="16"/>
      <c r="D577" s="16"/>
      <c r="J577" s="9"/>
      <c r="AG577" s="16"/>
      <c r="AH577" s="16"/>
    </row>
    <row r="578" spans="2:34">
      <c r="B578" s="16"/>
      <c r="C578" s="16"/>
      <c r="D578" s="16"/>
      <c r="J578" s="9"/>
      <c r="AG578" s="16"/>
      <c r="AH578" s="16"/>
    </row>
    <row r="579" spans="2:34">
      <c r="B579" s="16"/>
      <c r="C579" s="16"/>
      <c r="D579" s="16"/>
      <c r="J579" s="9"/>
      <c r="AG579" s="16"/>
      <c r="AH579" s="16"/>
    </row>
    <row r="580" spans="2:34">
      <c r="B580" s="16"/>
      <c r="C580" s="16"/>
      <c r="D580" s="16"/>
      <c r="J580" s="9"/>
      <c r="AG580" s="16"/>
      <c r="AH580" s="16"/>
    </row>
    <row r="581" spans="2:34">
      <c r="B581" s="16"/>
      <c r="C581" s="16"/>
      <c r="D581" s="16"/>
      <c r="J581" s="9"/>
      <c r="AF581" s="16"/>
      <c r="AG581" s="16"/>
      <c r="AH581" s="16"/>
    </row>
    <row r="582" spans="2:34">
      <c r="B582" s="16"/>
      <c r="C582" s="16"/>
      <c r="D582" s="16"/>
      <c r="J582" s="9"/>
      <c r="AF582" s="16"/>
      <c r="AG582" s="16"/>
      <c r="AH582" s="16"/>
    </row>
    <row r="583" spans="2:34">
      <c r="B583" s="16"/>
      <c r="C583" s="16"/>
      <c r="D583" s="16"/>
      <c r="J583" s="9"/>
      <c r="AF583" s="16"/>
      <c r="AG583" s="16"/>
      <c r="AH583" s="16"/>
    </row>
    <row r="584" spans="2:34">
      <c r="B584" s="16"/>
      <c r="C584" s="16"/>
      <c r="D584" s="16"/>
      <c r="J584" s="9"/>
      <c r="AF584" s="16"/>
      <c r="AG584" s="16"/>
      <c r="AH584" s="16"/>
    </row>
    <row r="585" spans="2:34">
      <c r="B585" s="16"/>
      <c r="C585" s="16"/>
      <c r="D585" s="16"/>
      <c r="J585" s="9"/>
      <c r="AF585" s="16"/>
      <c r="AG585" s="16"/>
      <c r="AH585" s="16"/>
    </row>
    <row r="586" spans="2:34">
      <c r="B586" s="16"/>
      <c r="C586" s="16"/>
      <c r="D586" s="16"/>
      <c r="J586" s="9"/>
      <c r="AF586" s="16"/>
      <c r="AG586" s="16"/>
      <c r="AH586" s="16"/>
    </row>
    <row r="587" spans="2:34">
      <c r="B587" s="16"/>
      <c r="C587" s="16"/>
      <c r="D587" s="16"/>
      <c r="J587" s="9"/>
      <c r="AF587" s="16"/>
      <c r="AG587" s="16"/>
      <c r="AH587" s="16"/>
    </row>
    <row r="588" spans="2:34">
      <c r="B588" s="16"/>
      <c r="C588" s="16"/>
      <c r="D588" s="16"/>
      <c r="J588" s="9"/>
      <c r="AF588" s="16"/>
      <c r="AG588" s="16"/>
      <c r="AH588" s="16"/>
    </row>
    <row r="589" spans="2:34">
      <c r="B589" s="16"/>
      <c r="C589" s="16"/>
      <c r="D589" s="16"/>
      <c r="J589" s="9"/>
      <c r="AF589" s="16"/>
      <c r="AG589" s="16"/>
      <c r="AH589" s="16"/>
    </row>
    <row r="590" spans="2:34">
      <c r="B590" s="16"/>
      <c r="C590" s="16"/>
      <c r="D590" s="16"/>
      <c r="J590" s="9"/>
      <c r="AF590" s="16"/>
      <c r="AG590" s="16"/>
      <c r="AH590" s="16"/>
    </row>
    <row r="591" spans="2:34">
      <c r="B591" s="16"/>
      <c r="C591" s="16"/>
      <c r="D591" s="16"/>
      <c r="J591" s="9"/>
      <c r="AF591" s="16"/>
      <c r="AG591" s="16"/>
      <c r="AH591" s="16"/>
    </row>
    <row r="592" spans="2:34">
      <c r="B592" s="16"/>
      <c r="C592" s="16"/>
      <c r="D592" s="16"/>
      <c r="J592" s="9"/>
      <c r="AF592" s="16"/>
      <c r="AG592" s="16"/>
      <c r="AH592" s="16"/>
    </row>
    <row r="593" spans="2:34">
      <c r="B593" s="16"/>
      <c r="C593" s="16"/>
      <c r="D593" s="16"/>
      <c r="J593" s="9"/>
      <c r="AF593" s="16"/>
      <c r="AG593" s="16"/>
      <c r="AH593" s="16"/>
    </row>
    <row r="594" spans="2:34">
      <c r="B594" s="16"/>
      <c r="C594" s="16"/>
      <c r="D594" s="16"/>
      <c r="J594" s="9"/>
      <c r="AF594" s="16"/>
      <c r="AG594" s="16"/>
      <c r="AH594" s="16"/>
    </row>
    <row r="595" spans="2:34">
      <c r="B595" s="16"/>
      <c r="C595" s="16"/>
      <c r="D595" s="16"/>
      <c r="J595" s="9"/>
      <c r="AF595" s="16"/>
      <c r="AG595" s="16"/>
      <c r="AH595" s="16"/>
    </row>
    <row r="596" spans="2:34">
      <c r="B596" s="16"/>
      <c r="C596" s="16"/>
      <c r="D596" s="16"/>
      <c r="J596" s="9"/>
      <c r="AF596" s="16"/>
      <c r="AG596" s="16"/>
      <c r="AH596" s="16"/>
    </row>
    <row r="597" spans="2:34">
      <c r="B597" s="16"/>
      <c r="C597" s="16"/>
      <c r="D597" s="16"/>
      <c r="J597" s="9"/>
      <c r="AF597" s="16"/>
      <c r="AG597" s="16"/>
      <c r="AH597" s="16"/>
    </row>
    <row r="598" spans="2:34">
      <c r="B598" s="16"/>
      <c r="C598" s="16"/>
      <c r="D598" s="16"/>
      <c r="J598" s="9"/>
      <c r="AF598" s="16"/>
      <c r="AG598" s="16"/>
      <c r="AH598" s="16"/>
    </row>
    <row r="599" spans="2:34">
      <c r="B599" s="16"/>
      <c r="C599" s="16"/>
      <c r="D599" s="16"/>
      <c r="J599" s="9"/>
      <c r="AF599" s="16"/>
      <c r="AG599" s="16"/>
      <c r="AH599" s="16"/>
    </row>
    <row r="600" spans="2:34">
      <c r="B600" s="16"/>
      <c r="C600" s="16"/>
      <c r="D600" s="16"/>
      <c r="J600" s="9"/>
      <c r="AF600" s="16"/>
      <c r="AG600" s="16"/>
      <c r="AH600" s="16"/>
    </row>
    <row r="601" spans="2:34">
      <c r="B601" s="16"/>
      <c r="C601" s="16"/>
      <c r="D601" s="16"/>
      <c r="J601" s="9"/>
      <c r="AF601" s="16"/>
      <c r="AG601" s="16"/>
      <c r="AH601" s="16"/>
    </row>
    <row r="602" spans="2:34">
      <c r="B602" s="16"/>
      <c r="C602" s="16"/>
      <c r="D602" s="16"/>
      <c r="J602" s="9"/>
      <c r="AF602" s="16"/>
      <c r="AG602" s="16"/>
      <c r="AH602" s="16"/>
    </row>
    <row r="603" spans="2:34">
      <c r="B603" s="16"/>
      <c r="C603" s="16"/>
      <c r="D603" s="16"/>
      <c r="J603" s="9"/>
      <c r="AF603" s="16"/>
      <c r="AG603" s="16"/>
      <c r="AH603" s="16"/>
    </row>
    <row r="604" spans="2:34">
      <c r="B604" s="16"/>
      <c r="C604" s="16"/>
      <c r="D604" s="16"/>
      <c r="J604" s="9"/>
      <c r="AF604" s="16"/>
      <c r="AG604" s="16"/>
      <c r="AH604" s="16"/>
    </row>
    <row r="605" spans="2:34">
      <c r="B605" s="16"/>
      <c r="C605" s="16"/>
      <c r="D605" s="16"/>
      <c r="J605" s="9"/>
      <c r="AF605" s="16"/>
      <c r="AG605" s="16"/>
      <c r="AH605" s="16"/>
    </row>
    <row r="606" spans="2:34">
      <c r="B606" s="16"/>
      <c r="C606" s="16"/>
      <c r="D606" s="16"/>
      <c r="J606" s="9"/>
      <c r="AF606" s="16"/>
      <c r="AG606" s="16"/>
      <c r="AH606" s="16"/>
    </row>
    <row r="607" spans="2:34">
      <c r="B607" s="16"/>
      <c r="C607" s="16"/>
      <c r="D607" s="16"/>
      <c r="J607" s="9"/>
      <c r="AF607" s="16"/>
      <c r="AG607" s="16"/>
      <c r="AH607" s="16"/>
    </row>
    <row r="608" spans="2:34">
      <c r="B608" s="16"/>
      <c r="C608" s="16"/>
      <c r="D608" s="16"/>
      <c r="J608" s="9"/>
      <c r="AF608" s="16"/>
      <c r="AG608" s="16"/>
      <c r="AH608" s="16"/>
    </row>
    <row r="609" spans="2:34">
      <c r="B609" s="16"/>
      <c r="C609" s="16"/>
      <c r="D609" s="16"/>
      <c r="J609" s="9"/>
      <c r="AF609" s="16"/>
      <c r="AG609" s="16"/>
      <c r="AH609" s="16"/>
    </row>
    <row r="610" spans="2:34">
      <c r="B610" s="16"/>
      <c r="C610" s="16"/>
      <c r="D610" s="16"/>
      <c r="J610" s="9"/>
      <c r="AF610" s="16"/>
      <c r="AG610" s="16"/>
      <c r="AH610" s="16"/>
    </row>
    <row r="611" spans="2:34">
      <c r="B611" s="16"/>
      <c r="C611" s="16"/>
      <c r="D611" s="16"/>
      <c r="J611" s="9"/>
      <c r="AF611" s="16"/>
      <c r="AG611" s="16"/>
      <c r="AH611" s="16"/>
    </row>
    <row r="612" spans="2:34">
      <c r="B612" s="16"/>
      <c r="C612" s="16"/>
      <c r="D612" s="16"/>
      <c r="J612" s="9"/>
      <c r="AF612" s="16"/>
      <c r="AG612" s="16"/>
      <c r="AH612" s="16"/>
    </row>
    <row r="613" spans="2:34">
      <c r="B613" s="16"/>
      <c r="C613" s="16"/>
      <c r="D613" s="16"/>
      <c r="J613" s="9"/>
      <c r="AF613" s="16"/>
      <c r="AG613" s="16"/>
      <c r="AH613" s="16"/>
    </row>
    <row r="614" spans="2:34">
      <c r="B614" s="16"/>
      <c r="C614" s="16"/>
      <c r="D614" s="16"/>
      <c r="J614" s="9"/>
      <c r="AF614" s="16"/>
      <c r="AG614" s="16"/>
      <c r="AH614" s="16"/>
    </row>
    <row r="615" spans="2:34">
      <c r="B615" s="16"/>
      <c r="C615" s="16"/>
      <c r="D615" s="16"/>
      <c r="J615" s="9"/>
      <c r="AF615" s="16"/>
      <c r="AG615" s="16"/>
      <c r="AH615" s="16"/>
    </row>
    <row r="616" spans="2:34">
      <c r="B616" s="16"/>
      <c r="C616" s="16"/>
      <c r="D616" s="16"/>
      <c r="J616" s="9"/>
      <c r="AF616" s="16"/>
      <c r="AG616" s="16"/>
      <c r="AH616" s="16"/>
    </row>
    <row r="617" spans="2:34">
      <c r="B617" s="16"/>
      <c r="C617" s="16"/>
      <c r="D617" s="16"/>
      <c r="J617" s="9"/>
      <c r="AF617" s="16"/>
      <c r="AG617" s="16"/>
      <c r="AH617" s="16"/>
    </row>
    <row r="618" spans="2:34">
      <c r="B618" s="16"/>
      <c r="C618" s="16"/>
      <c r="D618" s="16"/>
      <c r="J618" s="9"/>
      <c r="AF618" s="16"/>
      <c r="AG618" s="16"/>
      <c r="AH618" s="16"/>
    </row>
    <row r="619" spans="2:34">
      <c r="B619" s="16"/>
      <c r="C619" s="16"/>
      <c r="D619" s="16"/>
      <c r="J619" s="9"/>
      <c r="AF619" s="16"/>
      <c r="AG619" s="16"/>
      <c r="AH619" s="16"/>
    </row>
    <row r="620" spans="2:34">
      <c r="B620" s="16"/>
      <c r="C620" s="16"/>
      <c r="D620" s="16"/>
      <c r="J620" s="9"/>
      <c r="AF620" s="16"/>
      <c r="AG620" s="16"/>
      <c r="AH620" s="16"/>
    </row>
    <row r="621" spans="2:34">
      <c r="B621" s="16"/>
      <c r="C621" s="16"/>
      <c r="D621" s="16"/>
      <c r="J621" s="9"/>
      <c r="AF621" s="16"/>
      <c r="AG621" s="16"/>
      <c r="AH621" s="16"/>
    </row>
    <row r="622" spans="2:34">
      <c r="B622" s="16"/>
      <c r="C622" s="16"/>
      <c r="D622" s="16"/>
      <c r="J622" s="9"/>
      <c r="AF622" s="16"/>
      <c r="AG622" s="16"/>
      <c r="AH622" s="16"/>
    </row>
    <row r="623" spans="2:34">
      <c r="B623" s="16"/>
      <c r="C623" s="16"/>
      <c r="D623" s="16"/>
      <c r="J623" s="9"/>
      <c r="AF623" s="16"/>
      <c r="AG623" s="16"/>
      <c r="AH623" s="16"/>
    </row>
    <row r="624" spans="2:34">
      <c r="B624" s="16"/>
      <c r="C624" s="16"/>
      <c r="D624" s="16"/>
      <c r="J624" s="9"/>
      <c r="AF624" s="16"/>
      <c r="AG624" s="16"/>
      <c r="AH624" s="16"/>
    </row>
    <row r="625" spans="2:34">
      <c r="B625" s="16"/>
      <c r="C625" s="16"/>
      <c r="D625" s="16"/>
      <c r="J625" s="9"/>
      <c r="AF625" s="16"/>
      <c r="AG625" s="16"/>
      <c r="AH625" s="16"/>
    </row>
    <row r="626" spans="2:34">
      <c r="B626" s="16"/>
      <c r="C626" s="16"/>
      <c r="D626" s="16"/>
      <c r="J626" s="9"/>
      <c r="AF626" s="16"/>
      <c r="AG626" s="16"/>
      <c r="AH626" s="16"/>
    </row>
    <row r="627" spans="2:34">
      <c r="B627" s="16"/>
      <c r="C627" s="16"/>
      <c r="D627" s="16"/>
      <c r="J627" s="9"/>
      <c r="AF627" s="16"/>
      <c r="AG627" s="16"/>
      <c r="AH627" s="16"/>
    </row>
    <row r="628" spans="2:34">
      <c r="B628" s="16"/>
      <c r="C628" s="16"/>
      <c r="D628" s="16"/>
      <c r="J628" s="9"/>
      <c r="AF628" s="16"/>
      <c r="AG628" s="16"/>
      <c r="AH628" s="16"/>
    </row>
    <row r="629" spans="2:34">
      <c r="B629" s="16"/>
      <c r="C629" s="16"/>
      <c r="D629" s="16"/>
      <c r="J629" s="9"/>
      <c r="AF629" s="16"/>
      <c r="AG629" s="16"/>
      <c r="AH629" s="16"/>
    </row>
    <row r="630" spans="2:34">
      <c r="B630" s="16"/>
      <c r="C630" s="16"/>
      <c r="D630" s="16"/>
      <c r="J630" s="9"/>
      <c r="AF630" s="16"/>
      <c r="AG630" s="16"/>
      <c r="AH630" s="16"/>
    </row>
    <row r="631" spans="2:34">
      <c r="B631" s="16"/>
      <c r="C631" s="16"/>
      <c r="D631" s="16"/>
      <c r="J631" s="9"/>
      <c r="AF631" s="16"/>
      <c r="AG631" s="16"/>
      <c r="AH631" s="16"/>
    </row>
    <row r="632" spans="2:34">
      <c r="B632" s="16"/>
      <c r="C632" s="16"/>
      <c r="D632" s="16"/>
      <c r="J632" s="9"/>
      <c r="AF632" s="16"/>
      <c r="AG632" s="16"/>
      <c r="AH632" s="16"/>
    </row>
    <row r="633" spans="2:34">
      <c r="B633" s="16"/>
      <c r="C633" s="16"/>
      <c r="D633" s="16"/>
      <c r="J633" s="9"/>
      <c r="AF633" s="16"/>
      <c r="AG633" s="16"/>
      <c r="AH633" s="16"/>
    </row>
    <row r="634" spans="2:34">
      <c r="B634" s="16"/>
      <c r="C634" s="16"/>
      <c r="D634" s="16"/>
      <c r="J634" s="9"/>
      <c r="AF634" s="16"/>
      <c r="AG634" s="16"/>
      <c r="AH634" s="16"/>
    </row>
    <row r="635" spans="2:34">
      <c r="B635" s="16"/>
      <c r="C635" s="16"/>
      <c r="D635" s="16"/>
      <c r="J635" s="9"/>
      <c r="T635" s="6"/>
      <c r="AF635" s="16"/>
      <c r="AG635" s="16"/>
      <c r="AH635" s="16"/>
    </row>
    <row r="636" spans="2:34">
      <c r="B636" s="16"/>
      <c r="C636" s="16"/>
      <c r="D636" s="16"/>
      <c r="J636" s="9"/>
      <c r="T636" s="6"/>
      <c r="AF636" s="16"/>
      <c r="AG636" s="16"/>
      <c r="AH636" s="16"/>
    </row>
    <row r="637" spans="2:34">
      <c r="B637" s="16"/>
      <c r="C637" s="16"/>
      <c r="D637" s="16"/>
      <c r="J637" s="9"/>
      <c r="T637" s="6"/>
      <c r="AF637" s="16"/>
      <c r="AG637" s="16"/>
      <c r="AH637" s="16"/>
    </row>
    <row r="638" spans="2:34">
      <c r="B638" s="16"/>
      <c r="C638" s="16"/>
      <c r="D638" s="16"/>
      <c r="J638" s="9"/>
      <c r="T638" s="6"/>
      <c r="AF638" s="16"/>
      <c r="AG638" s="16"/>
      <c r="AH638" s="16"/>
    </row>
    <row r="639" spans="2:34">
      <c r="B639" s="16"/>
      <c r="C639" s="16"/>
      <c r="D639" s="16"/>
      <c r="J639" s="9"/>
      <c r="T639" s="6"/>
      <c r="AF639" s="16"/>
      <c r="AG639" s="16"/>
      <c r="AH639" s="16"/>
    </row>
    <row r="640" spans="2:34">
      <c r="B640" s="16"/>
      <c r="C640" s="16"/>
      <c r="D640" s="16"/>
      <c r="J640" s="9"/>
      <c r="T640" s="6"/>
      <c r="AF640" s="16"/>
      <c r="AG640" s="16"/>
      <c r="AH640" s="16"/>
    </row>
    <row r="641" spans="2:34">
      <c r="B641" s="16"/>
      <c r="C641" s="16"/>
      <c r="D641" s="16"/>
      <c r="J641" s="9"/>
      <c r="T641" s="6"/>
      <c r="AF641" s="16"/>
      <c r="AG641" s="16"/>
      <c r="AH641" s="16"/>
    </row>
    <row r="642" spans="2:34">
      <c r="B642" s="16"/>
      <c r="C642" s="16"/>
      <c r="D642" s="16"/>
      <c r="J642" s="9"/>
      <c r="T642" s="6"/>
      <c r="AF642" s="16"/>
      <c r="AG642" s="16"/>
      <c r="AH642" s="16"/>
    </row>
    <row r="643" spans="2:34">
      <c r="B643" s="16"/>
      <c r="C643" s="16"/>
      <c r="D643" s="16"/>
      <c r="J643" s="9"/>
      <c r="T643" s="6"/>
      <c r="AF643" s="16"/>
      <c r="AG643" s="16"/>
      <c r="AH643" s="16"/>
    </row>
    <row r="644" spans="2:34">
      <c r="B644" s="16"/>
      <c r="C644" s="16"/>
      <c r="D644" s="16"/>
      <c r="J644" s="9"/>
      <c r="T644" s="6"/>
      <c r="AF644" s="16"/>
      <c r="AG644" s="16"/>
      <c r="AH644" s="16"/>
    </row>
    <row r="645" spans="2:34">
      <c r="B645" s="16"/>
      <c r="C645" s="16"/>
      <c r="D645" s="16"/>
      <c r="J645" s="9"/>
      <c r="T645" s="6"/>
      <c r="AF645" s="16"/>
      <c r="AG645" s="16"/>
      <c r="AH645" s="16"/>
    </row>
    <row r="646" spans="2:34">
      <c r="B646" s="16"/>
      <c r="C646" s="16"/>
      <c r="D646" s="16"/>
      <c r="J646" s="9"/>
      <c r="T646" s="6"/>
      <c r="AF646" s="16"/>
      <c r="AG646" s="16"/>
      <c r="AH646" s="16"/>
    </row>
    <row r="647" spans="2:34">
      <c r="B647" s="16"/>
      <c r="C647" s="16"/>
      <c r="D647" s="16"/>
      <c r="J647" s="9"/>
      <c r="AF647" s="16"/>
      <c r="AG647" s="16"/>
      <c r="AH647" s="16"/>
    </row>
    <row r="648" spans="2:34">
      <c r="B648" s="16"/>
      <c r="C648" s="16"/>
      <c r="D648" s="16"/>
      <c r="J648" s="9"/>
      <c r="AF648" s="16"/>
      <c r="AG648" s="16"/>
      <c r="AH648" s="16"/>
    </row>
    <row r="649" spans="2:34">
      <c r="B649" s="16"/>
      <c r="C649" s="16"/>
      <c r="D649" s="16"/>
      <c r="J649" s="9"/>
      <c r="AF649" s="16"/>
      <c r="AG649" s="16"/>
      <c r="AH649" s="16"/>
    </row>
    <row r="650" spans="2:34">
      <c r="B650" s="16"/>
      <c r="C650" s="16"/>
      <c r="D650" s="16"/>
      <c r="J650" s="9"/>
      <c r="AF650" s="16"/>
      <c r="AG650" s="16"/>
      <c r="AH650" s="16"/>
    </row>
    <row r="651" spans="2:34">
      <c r="B651" s="16"/>
      <c r="C651" s="16"/>
      <c r="D651" s="16"/>
      <c r="J651" s="9"/>
      <c r="AF651" s="16"/>
      <c r="AG651" s="16"/>
      <c r="AH651" s="16"/>
    </row>
    <row r="652" spans="2:34">
      <c r="B652" s="16"/>
      <c r="C652" s="16"/>
      <c r="D652" s="16"/>
      <c r="J652" s="9"/>
      <c r="AF652" s="16"/>
      <c r="AG652" s="16"/>
      <c r="AH652" s="16"/>
    </row>
    <row r="653" spans="2:34">
      <c r="B653" s="16"/>
      <c r="C653" s="16"/>
      <c r="D653" s="16"/>
      <c r="J653" s="9"/>
      <c r="AF653" s="16"/>
      <c r="AG653" s="16"/>
      <c r="AH653" s="16"/>
    </row>
    <row r="654" spans="2:34">
      <c r="B654" s="16"/>
      <c r="C654" s="16"/>
      <c r="D654" s="16"/>
      <c r="J654" s="9"/>
      <c r="AF654" s="16"/>
      <c r="AG654" s="16"/>
      <c r="AH654" s="16"/>
    </row>
    <row r="655" spans="2:34">
      <c r="B655" s="16"/>
      <c r="C655" s="16"/>
      <c r="D655" s="16"/>
      <c r="J655" s="9"/>
      <c r="AF655" s="16"/>
      <c r="AG655" s="16"/>
      <c r="AH655" s="16"/>
    </row>
    <row r="656" spans="2:34">
      <c r="B656" s="16"/>
      <c r="C656" s="16"/>
      <c r="D656" s="16"/>
      <c r="J656" s="9"/>
      <c r="AF656" s="16"/>
      <c r="AG656" s="16"/>
      <c r="AH656" s="16"/>
    </row>
    <row r="657" spans="2:34">
      <c r="B657" s="16"/>
      <c r="C657" s="16"/>
      <c r="D657" s="16"/>
      <c r="J657" s="9"/>
      <c r="AF657" s="16"/>
      <c r="AG657" s="16"/>
      <c r="AH657" s="16"/>
    </row>
    <row r="658" spans="2:34">
      <c r="B658" s="16"/>
      <c r="C658" s="16"/>
      <c r="D658" s="16"/>
      <c r="J658" s="9"/>
      <c r="AF658" s="16"/>
      <c r="AG658" s="16"/>
      <c r="AH658" s="16"/>
    </row>
    <row r="659" spans="2:34">
      <c r="B659" s="16"/>
      <c r="C659" s="16"/>
      <c r="D659" s="16"/>
      <c r="J659" s="9"/>
      <c r="AF659" s="16"/>
      <c r="AG659" s="16"/>
      <c r="AH659" s="16"/>
    </row>
    <row r="660" spans="2:34">
      <c r="B660" s="16"/>
      <c r="C660" s="16"/>
      <c r="D660" s="16"/>
      <c r="J660" s="9"/>
      <c r="AF660" s="16"/>
      <c r="AG660" s="16"/>
      <c r="AH660" s="16"/>
    </row>
    <row r="661" spans="2:34">
      <c r="B661" s="16"/>
      <c r="C661" s="16"/>
      <c r="D661" s="16"/>
      <c r="J661" s="9"/>
      <c r="AF661" s="16"/>
      <c r="AG661" s="16"/>
      <c r="AH661" s="16"/>
    </row>
    <row r="662" spans="2:34">
      <c r="B662" s="16"/>
      <c r="C662" s="16"/>
      <c r="D662" s="16"/>
      <c r="J662" s="9"/>
      <c r="AF662" s="16"/>
      <c r="AG662" s="16"/>
      <c r="AH662" s="16"/>
    </row>
    <row r="663" spans="2:34">
      <c r="B663" s="16"/>
      <c r="C663" s="16"/>
      <c r="D663" s="16"/>
      <c r="J663" s="9"/>
      <c r="AF663" s="16"/>
      <c r="AG663" s="16"/>
      <c r="AH663" s="16"/>
    </row>
    <row r="664" spans="2:34">
      <c r="B664" s="16"/>
      <c r="C664" s="16"/>
      <c r="D664" s="16"/>
      <c r="J664" s="9"/>
      <c r="AF664" s="16"/>
      <c r="AG664" s="16"/>
      <c r="AH664" s="16"/>
    </row>
    <row r="665" spans="2:34">
      <c r="B665" s="16"/>
      <c r="C665" s="16"/>
      <c r="D665" s="16"/>
      <c r="J665" s="9"/>
      <c r="AF665" s="16"/>
      <c r="AG665" s="16"/>
      <c r="AH665" s="16"/>
    </row>
    <row r="666" spans="2:34">
      <c r="B666" s="16"/>
      <c r="C666" s="16"/>
      <c r="D666" s="16"/>
      <c r="J666" s="9"/>
      <c r="AF666" s="16"/>
      <c r="AG666" s="16"/>
      <c r="AH666" s="16"/>
    </row>
    <row r="667" spans="2:34">
      <c r="B667" s="16"/>
      <c r="C667" s="16"/>
      <c r="D667" s="16"/>
      <c r="J667" s="9"/>
      <c r="AF667" s="16"/>
      <c r="AG667" s="16"/>
      <c r="AH667" s="16"/>
    </row>
    <row r="668" spans="2:34">
      <c r="B668" s="16"/>
      <c r="C668" s="16"/>
      <c r="D668" s="16"/>
      <c r="J668" s="9"/>
      <c r="AF668" s="16"/>
      <c r="AG668" s="16"/>
      <c r="AH668" s="16"/>
    </row>
    <row r="669" spans="2:34">
      <c r="B669" s="16"/>
      <c r="C669" s="16"/>
      <c r="D669" s="16"/>
      <c r="J669" s="9"/>
      <c r="AF669" s="16"/>
      <c r="AG669" s="16"/>
      <c r="AH669" s="16"/>
    </row>
    <row r="670" spans="2:34">
      <c r="B670" s="16"/>
      <c r="C670" s="16"/>
      <c r="D670" s="16"/>
      <c r="J670" s="9"/>
      <c r="AF670" s="16"/>
      <c r="AG670" s="16"/>
      <c r="AH670" s="16"/>
    </row>
    <row r="671" spans="2:34">
      <c r="B671" s="16"/>
      <c r="C671" s="16"/>
      <c r="D671" s="16"/>
      <c r="J671" s="9"/>
      <c r="AF671" s="16"/>
      <c r="AG671" s="16"/>
      <c r="AH671" s="16"/>
    </row>
    <row r="672" spans="2:34">
      <c r="B672" s="16"/>
      <c r="C672" s="16"/>
      <c r="D672" s="16"/>
      <c r="J672" s="9"/>
      <c r="AF672" s="16"/>
      <c r="AG672" s="16"/>
      <c r="AH672" s="16"/>
    </row>
    <row r="673" spans="2:34">
      <c r="B673" s="16"/>
      <c r="C673" s="16"/>
      <c r="D673" s="16"/>
      <c r="J673" s="9"/>
      <c r="AF673" s="16"/>
      <c r="AG673" s="16"/>
      <c r="AH673" s="16"/>
    </row>
    <row r="674" spans="2:34">
      <c r="B674" s="16"/>
      <c r="C674" s="16"/>
      <c r="D674" s="16"/>
      <c r="J674" s="9"/>
      <c r="AF674" s="16"/>
      <c r="AG674" s="16"/>
      <c r="AH674" s="16"/>
    </row>
    <row r="675" spans="2:34">
      <c r="B675" s="16"/>
      <c r="C675" s="16"/>
      <c r="D675" s="16"/>
      <c r="J675" s="9"/>
      <c r="AF675" s="16"/>
      <c r="AG675" s="16"/>
      <c r="AH675" s="16"/>
    </row>
    <row r="676" spans="2:34">
      <c r="B676" s="16"/>
      <c r="C676" s="16"/>
      <c r="D676" s="16"/>
      <c r="J676" s="9"/>
      <c r="AF676" s="16"/>
      <c r="AG676" s="16"/>
      <c r="AH676" s="16"/>
    </row>
    <row r="677" spans="2:34">
      <c r="B677" s="16"/>
      <c r="C677" s="16"/>
      <c r="D677" s="16"/>
      <c r="J677" s="9"/>
      <c r="AF677" s="16"/>
      <c r="AG677" s="16"/>
      <c r="AH677" s="16"/>
    </row>
    <row r="678" spans="2:34">
      <c r="B678" s="16"/>
      <c r="C678" s="16"/>
      <c r="D678" s="16"/>
      <c r="J678" s="9"/>
      <c r="AF678" s="16"/>
      <c r="AG678" s="16"/>
      <c r="AH678" s="16"/>
    </row>
    <row r="679" spans="2:34">
      <c r="B679" s="16"/>
      <c r="C679" s="16"/>
      <c r="D679" s="16"/>
      <c r="J679" s="9"/>
      <c r="AF679" s="16"/>
      <c r="AG679" s="16"/>
      <c r="AH679" s="16"/>
    </row>
    <row r="680" spans="2:34">
      <c r="B680" s="16"/>
      <c r="C680" s="16"/>
      <c r="D680" s="16"/>
      <c r="J680" s="9"/>
      <c r="AF680" s="16"/>
      <c r="AG680" s="16"/>
      <c r="AH680" s="16"/>
    </row>
    <row r="681" spans="2:34">
      <c r="B681" s="16"/>
      <c r="C681" s="16"/>
      <c r="D681" s="16"/>
      <c r="J681" s="9"/>
      <c r="AF681" s="16"/>
      <c r="AG681" s="16"/>
      <c r="AH681" s="16"/>
    </row>
    <row r="682" spans="2:34">
      <c r="B682" s="16"/>
      <c r="C682" s="16"/>
      <c r="D682" s="16"/>
      <c r="J682" s="9"/>
      <c r="AF682" s="16"/>
      <c r="AG682" s="16"/>
      <c r="AH682" s="16"/>
    </row>
    <row r="683" spans="2:34">
      <c r="B683" s="16"/>
      <c r="C683" s="16"/>
      <c r="D683" s="16"/>
      <c r="J683" s="9"/>
      <c r="AF683" s="16"/>
      <c r="AG683" s="16"/>
      <c r="AH683" s="16"/>
    </row>
    <row r="684" spans="2:34">
      <c r="B684" s="16"/>
      <c r="C684" s="16"/>
      <c r="D684" s="16"/>
      <c r="J684" s="9"/>
      <c r="AF684" s="16"/>
      <c r="AG684" s="16"/>
      <c r="AH684" s="16"/>
    </row>
    <row r="685" spans="2:34">
      <c r="B685" s="16"/>
      <c r="C685" s="16"/>
      <c r="D685" s="16"/>
      <c r="J685" s="9"/>
      <c r="AF685" s="16"/>
      <c r="AG685" s="16"/>
      <c r="AH685" s="16"/>
    </row>
    <row r="686" spans="2:34">
      <c r="B686" s="16"/>
      <c r="C686" s="16"/>
      <c r="D686" s="16"/>
      <c r="J686" s="9"/>
      <c r="AF686" s="16"/>
      <c r="AG686" s="16"/>
      <c r="AH686" s="16"/>
    </row>
    <row r="687" spans="2:34">
      <c r="B687" s="16"/>
      <c r="C687" s="16"/>
      <c r="D687" s="16"/>
      <c r="J687" s="9"/>
      <c r="AF687" s="16"/>
      <c r="AG687" s="16"/>
      <c r="AH687" s="16"/>
    </row>
    <row r="688" spans="2:34">
      <c r="B688" s="16"/>
      <c r="C688" s="16"/>
      <c r="D688" s="16"/>
      <c r="J688" s="9"/>
      <c r="AF688" s="16"/>
      <c r="AG688" s="16"/>
      <c r="AH688" s="16"/>
    </row>
    <row r="689" spans="2:34">
      <c r="B689" s="16"/>
      <c r="C689" s="16"/>
      <c r="D689" s="16"/>
      <c r="J689" s="9"/>
      <c r="AF689" s="16"/>
      <c r="AG689" s="16"/>
      <c r="AH689" s="16"/>
    </row>
    <row r="690" spans="2:34">
      <c r="B690" s="16"/>
      <c r="C690" s="16"/>
      <c r="D690" s="16"/>
      <c r="J690" s="9"/>
      <c r="AF690" s="16"/>
      <c r="AG690" s="16"/>
      <c r="AH690" s="16"/>
    </row>
    <row r="691" spans="2:34">
      <c r="B691" s="16"/>
      <c r="C691" s="16"/>
      <c r="D691" s="16"/>
      <c r="J691" s="9"/>
      <c r="AF691" s="16"/>
      <c r="AG691" s="16"/>
      <c r="AH691" s="16"/>
    </row>
    <row r="692" spans="2:34">
      <c r="B692" s="16"/>
      <c r="C692" s="16"/>
      <c r="D692" s="16"/>
      <c r="J692" s="9"/>
      <c r="AF692" s="16"/>
      <c r="AG692" s="16"/>
      <c r="AH692" s="16"/>
    </row>
    <row r="693" spans="2:34">
      <c r="B693" s="16"/>
      <c r="C693" s="16"/>
      <c r="D693" s="16"/>
      <c r="J693" s="9"/>
      <c r="AF693" s="16"/>
      <c r="AG693" s="16"/>
      <c r="AH693" s="16"/>
    </row>
    <row r="694" spans="2:34">
      <c r="B694" s="16"/>
      <c r="C694" s="16"/>
      <c r="D694" s="16"/>
      <c r="J694" s="9"/>
      <c r="AF694" s="16"/>
      <c r="AG694" s="16"/>
      <c r="AH694" s="16"/>
    </row>
    <row r="695" spans="2:34">
      <c r="B695" s="16"/>
      <c r="C695" s="16"/>
      <c r="D695" s="16"/>
      <c r="J695" s="9"/>
      <c r="AF695" s="16"/>
      <c r="AG695" s="16"/>
      <c r="AH695" s="16"/>
    </row>
    <row r="696" spans="2:34">
      <c r="B696" s="16"/>
      <c r="C696" s="16"/>
      <c r="D696" s="16"/>
      <c r="J696" s="9"/>
      <c r="AF696" s="16"/>
      <c r="AG696" s="16"/>
      <c r="AH696" s="16"/>
    </row>
    <row r="697" spans="2:34">
      <c r="B697" s="16"/>
      <c r="C697" s="16"/>
      <c r="D697" s="16"/>
      <c r="J697" s="9"/>
      <c r="AF697" s="16"/>
      <c r="AG697" s="16"/>
      <c r="AH697" s="16"/>
    </row>
    <row r="698" spans="2:34">
      <c r="B698" s="16"/>
      <c r="C698" s="16"/>
      <c r="D698" s="16"/>
      <c r="J698" s="9"/>
      <c r="AF698" s="16"/>
      <c r="AG698" s="16"/>
      <c r="AH698" s="16"/>
    </row>
    <row r="699" spans="2:34">
      <c r="B699" s="16"/>
      <c r="C699" s="16"/>
      <c r="D699" s="16"/>
      <c r="J699" s="9"/>
      <c r="AF699" s="16"/>
      <c r="AG699" s="16"/>
      <c r="AH699" s="16"/>
    </row>
    <row r="700" spans="2:34">
      <c r="B700" s="16"/>
      <c r="C700" s="16"/>
      <c r="D700" s="16"/>
      <c r="J700" s="9"/>
      <c r="AF700" s="16"/>
      <c r="AG700" s="16"/>
      <c r="AH700" s="16"/>
    </row>
    <row r="701" spans="2:34">
      <c r="B701" s="16"/>
      <c r="C701" s="16"/>
      <c r="D701" s="16"/>
      <c r="J701" s="9"/>
      <c r="T701" s="6"/>
      <c r="AF701" s="16"/>
      <c r="AG701" s="16"/>
      <c r="AH701" s="16"/>
    </row>
    <row r="702" spans="2:34">
      <c r="B702" s="16"/>
      <c r="C702" s="16"/>
      <c r="D702" s="16"/>
      <c r="J702" s="9"/>
      <c r="T702" s="6"/>
      <c r="AF702" s="16"/>
      <c r="AG702" s="16"/>
      <c r="AH702" s="16"/>
    </row>
    <row r="703" spans="2:34">
      <c r="B703" s="16"/>
      <c r="C703" s="16"/>
      <c r="D703" s="16"/>
      <c r="J703" s="9"/>
      <c r="T703" s="6"/>
      <c r="AF703" s="16"/>
      <c r="AG703" s="16"/>
      <c r="AH703" s="16"/>
    </row>
    <row r="704" spans="2:34">
      <c r="B704" s="16"/>
      <c r="C704" s="16"/>
      <c r="D704" s="16"/>
      <c r="J704" s="9"/>
      <c r="T704" s="6"/>
      <c r="AF704" s="16"/>
      <c r="AG704" s="16"/>
      <c r="AH704" s="16"/>
    </row>
    <row r="705" spans="2:34">
      <c r="B705" s="16"/>
      <c r="C705" s="16"/>
      <c r="D705" s="16"/>
      <c r="J705" s="9"/>
      <c r="T705" s="6"/>
      <c r="AF705" s="16"/>
      <c r="AG705" s="16"/>
      <c r="AH705" s="16"/>
    </row>
    <row r="706" spans="2:34">
      <c r="B706" s="16"/>
      <c r="C706" s="16"/>
      <c r="D706" s="16"/>
      <c r="J706" s="9"/>
      <c r="T706" s="6"/>
      <c r="AF706" s="16"/>
      <c r="AG706" s="16"/>
      <c r="AH706" s="16"/>
    </row>
    <row r="707" spans="2:34">
      <c r="B707" s="16"/>
      <c r="C707" s="16"/>
      <c r="D707" s="16"/>
      <c r="J707" s="9"/>
      <c r="T707" s="6"/>
      <c r="AF707" s="16"/>
      <c r="AG707" s="16"/>
      <c r="AH707" s="16"/>
    </row>
    <row r="708" spans="2:34">
      <c r="B708" s="16"/>
      <c r="C708" s="16"/>
      <c r="D708" s="16"/>
      <c r="J708" s="9"/>
      <c r="T708" s="6"/>
      <c r="AF708" s="16"/>
      <c r="AG708" s="16"/>
      <c r="AH708" s="16"/>
    </row>
    <row r="709" spans="2:34">
      <c r="B709" s="16"/>
      <c r="C709" s="16"/>
      <c r="D709" s="16"/>
      <c r="J709" s="9"/>
      <c r="T709" s="6"/>
      <c r="AF709" s="16"/>
      <c r="AG709" s="16"/>
      <c r="AH709" s="16"/>
    </row>
    <row r="710" spans="2:34">
      <c r="B710" s="16"/>
      <c r="C710" s="16"/>
      <c r="D710" s="16"/>
      <c r="J710" s="9"/>
      <c r="T710" s="6"/>
      <c r="AF710" s="16"/>
      <c r="AG710" s="16"/>
      <c r="AH710" s="16"/>
    </row>
    <row r="711" spans="2:34">
      <c r="B711" s="16"/>
      <c r="C711" s="16"/>
      <c r="D711" s="16"/>
      <c r="J711" s="9"/>
      <c r="T711" s="6"/>
      <c r="AF711" s="16"/>
      <c r="AG711" s="16"/>
      <c r="AH711" s="16"/>
    </row>
    <row r="712" spans="2:34">
      <c r="B712" s="16"/>
      <c r="C712" s="16"/>
      <c r="D712" s="16"/>
      <c r="J712" s="9"/>
      <c r="T712" s="6"/>
      <c r="AF712" s="16"/>
      <c r="AG712" s="16"/>
      <c r="AH712" s="16"/>
    </row>
    <row r="713" spans="2:34">
      <c r="B713" s="5"/>
      <c r="C713" s="5"/>
      <c r="D713" s="5"/>
      <c r="O713" s="5"/>
      <c r="P713" s="5"/>
      <c r="Q713" s="5"/>
      <c r="R713" s="5"/>
      <c r="S713" s="5"/>
      <c r="T713" s="6"/>
      <c r="AF713" s="16"/>
      <c r="AH713" s="5"/>
    </row>
    <row r="714" spans="2:34">
      <c r="B714" s="5"/>
      <c r="C714" s="5"/>
      <c r="D714" s="5"/>
      <c r="O714" s="5"/>
      <c r="P714" s="5"/>
      <c r="Q714" s="5"/>
      <c r="R714" s="5"/>
      <c r="S714" s="5"/>
      <c r="T714" s="6"/>
      <c r="AF714" s="16"/>
      <c r="AH714" s="5"/>
    </row>
    <row r="715" spans="2:34">
      <c r="B715" s="5"/>
      <c r="C715" s="5"/>
      <c r="D715" s="5"/>
      <c r="O715" s="5"/>
      <c r="P715" s="5"/>
      <c r="Q715" s="5"/>
      <c r="R715" s="5"/>
      <c r="S715" s="5"/>
      <c r="T715" s="6"/>
      <c r="AF715" s="16"/>
      <c r="AH715" s="5"/>
    </row>
    <row r="716" spans="2:34">
      <c r="B716" s="5"/>
      <c r="C716" s="5"/>
      <c r="D716" s="5"/>
      <c r="O716" s="5"/>
      <c r="P716" s="5"/>
      <c r="Q716" s="5"/>
      <c r="R716" s="5"/>
      <c r="S716" s="5"/>
      <c r="T716" s="6"/>
      <c r="AF716" s="16"/>
      <c r="AH716" s="5"/>
    </row>
    <row r="717" spans="2:34">
      <c r="B717" s="5"/>
      <c r="C717" s="5"/>
      <c r="D717" s="5"/>
      <c r="O717" s="5"/>
      <c r="P717" s="5"/>
      <c r="Q717" s="5"/>
      <c r="R717" s="5"/>
      <c r="S717" s="5"/>
      <c r="T717" s="6"/>
      <c r="AF717" s="16"/>
      <c r="AH717" s="5"/>
    </row>
    <row r="718" spans="2:34">
      <c r="B718" s="5"/>
      <c r="C718" s="5"/>
      <c r="D718" s="5"/>
      <c r="O718" s="5"/>
      <c r="P718" s="5"/>
      <c r="Q718" s="5"/>
      <c r="R718" s="5"/>
      <c r="S718" s="5"/>
      <c r="T718" s="6"/>
      <c r="AF718" s="16"/>
      <c r="AH718" s="5"/>
    </row>
    <row r="719" spans="2:34">
      <c r="B719" s="5"/>
      <c r="C719" s="5"/>
      <c r="D719" s="5"/>
      <c r="O719" s="5"/>
      <c r="P719" s="5"/>
      <c r="Q719" s="5"/>
      <c r="R719" s="5"/>
      <c r="S719" s="5"/>
      <c r="T719" s="6"/>
      <c r="AF719" s="16"/>
      <c r="AH719" s="5"/>
    </row>
    <row r="720" spans="2:34">
      <c r="B720" s="5"/>
      <c r="C720" s="5"/>
      <c r="D720" s="5"/>
      <c r="O720" s="5"/>
      <c r="P720" s="5"/>
      <c r="Q720" s="5"/>
      <c r="R720" s="5"/>
      <c r="S720" s="5"/>
      <c r="T720" s="6"/>
      <c r="AF720" s="16"/>
      <c r="AH720" s="5"/>
    </row>
    <row r="721" spans="2:34">
      <c r="B721" s="5"/>
      <c r="C721" s="5"/>
      <c r="D721" s="5"/>
      <c r="O721" s="5"/>
      <c r="P721" s="5"/>
      <c r="Q721" s="5"/>
      <c r="R721" s="5"/>
      <c r="S721" s="5"/>
      <c r="T721" s="6"/>
      <c r="AF721" s="16"/>
      <c r="AH721" s="5"/>
    </row>
    <row r="722" spans="2:34">
      <c r="B722" s="5"/>
      <c r="C722" s="5"/>
      <c r="D722" s="5"/>
      <c r="O722" s="5"/>
      <c r="P722" s="5"/>
      <c r="Q722" s="5"/>
      <c r="R722" s="5"/>
      <c r="S722" s="5"/>
      <c r="T722" s="6"/>
      <c r="AF722" s="16"/>
      <c r="AH722" s="5"/>
    </row>
    <row r="723" spans="2:34">
      <c r="B723" s="5"/>
      <c r="C723" s="5"/>
      <c r="D723" s="5"/>
      <c r="O723" s="5"/>
      <c r="P723" s="5"/>
      <c r="Q723" s="5"/>
      <c r="R723" s="5"/>
      <c r="S723" s="5"/>
      <c r="T723" s="6"/>
      <c r="AF723" s="16"/>
      <c r="AH723" s="5"/>
    </row>
    <row r="724" spans="2:34">
      <c r="B724" s="5"/>
      <c r="C724" s="5"/>
      <c r="D724" s="5"/>
      <c r="O724" s="5"/>
      <c r="P724" s="5"/>
      <c r="Q724" s="5"/>
      <c r="R724" s="5"/>
      <c r="S724" s="5"/>
      <c r="T724" s="6"/>
      <c r="AF724" s="16"/>
      <c r="AH724" s="5"/>
    </row>
    <row r="725" spans="2:34">
      <c r="B725" s="5"/>
      <c r="C725" s="5"/>
      <c r="D725" s="5"/>
      <c r="O725" s="5"/>
      <c r="P725" s="5"/>
      <c r="Q725" s="5"/>
      <c r="R725" s="5"/>
      <c r="S725" s="5"/>
      <c r="T725" s="6"/>
      <c r="AF725" s="16"/>
      <c r="AH725" s="5"/>
    </row>
    <row r="726" spans="2:34">
      <c r="B726" s="5"/>
      <c r="C726" s="5"/>
      <c r="D726" s="5"/>
      <c r="O726" s="5"/>
      <c r="P726" s="5"/>
      <c r="Q726" s="5"/>
      <c r="R726" s="5"/>
      <c r="S726" s="5"/>
      <c r="T726" s="6"/>
      <c r="AF726" s="16"/>
      <c r="AH726" s="5"/>
    </row>
    <row r="727" spans="2:34">
      <c r="B727" s="5"/>
      <c r="C727" s="5"/>
      <c r="D727" s="5"/>
      <c r="O727" s="5"/>
      <c r="P727" s="5"/>
      <c r="Q727" s="5"/>
      <c r="R727" s="5"/>
      <c r="S727" s="5"/>
      <c r="T727" s="6"/>
      <c r="AF727" s="16"/>
      <c r="AH727" s="5"/>
    </row>
    <row r="728" spans="2:34">
      <c r="B728" s="5"/>
      <c r="C728" s="5"/>
      <c r="D728" s="5"/>
      <c r="O728" s="5"/>
      <c r="P728" s="5"/>
      <c r="Q728" s="5"/>
      <c r="R728" s="5"/>
      <c r="S728" s="5"/>
      <c r="T728" s="6"/>
      <c r="AF728" s="16"/>
      <c r="AH728" s="5"/>
    </row>
    <row r="729" spans="2:34">
      <c r="B729" s="5"/>
      <c r="C729" s="5"/>
      <c r="D729" s="5"/>
      <c r="O729" s="5"/>
      <c r="P729" s="5"/>
      <c r="Q729" s="5"/>
      <c r="R729" s="5"/>
      <c r="S729" s="5"/>
      <c r="T729" s="6"/>
      <c r="AF729" s="16"/>
      <c r="AH729" s="5"/>
    </row>
    <row r="730" spans="2:34">
      <c r="B730" s="5"/>
      <c r="C730" s="5"/>
      <c r="D730" s="5"/>
      <c r="O730" s="5"/>
      <c r="P730" s="5"/>
      <c r="Q730" s="5"/>
      <c r="R730" s="5"/>
      <c r="S730" s="5"/>
      <c r="T730" s="6"/>
      <c r="AF730" s="16"/>
      <c r="AH730" s="5"/>
    </row>
    <row r="731" spans="2:34">
      <c r="B731" s="5"/>
      <c r="C731" s="5"/>
      <c r="D731" s="5"/>
      <c r="O731" s="5"/>
      <c r="P731" s="5"/>
      <c r="Q731" s="5"/>
      <c r="R731" s="5"/>
      <c r="S731" s="5"/>
      <c r="T731" s="6"/>
      <c r="AF731" s="16"/>
      <c r="AH731" s="5"/>
    </row>
    <row r="732" spans="2:34">
      <c r="B732" s="5"/>
      <c r="C732" s="5"/>
      <c r="D732" s="5"/>
      <c r="O732" s="5"/>
      <c r="P732" s="5"/>
      <c r="Q732" s="5"/>
      <c r="R732" s="5"/>
      <c r="S732" s="5"/>
      <c r="T732" s="6"/>
      <c r="AF732" s="16"/>
      <c r="AH732" s="5"/>
    </row>
    <row r="733" spans="2:34">
      <c r="B733" s="5"/>
      <c r="C733" s="5"/>
      <c r="D733" s="5"/>
      <c r="O733" s="5"/>
      <c r="P733" s="5"/>
      <c r="Q733" s="5"/>
      <c r="R733" s="5"/>
      <c r="S733" s="5"/>
      <c r="T733" s="6"/>
      <c r="AF733" s="16"/>
      <c r="AH733" s="5"/>
    </row>
    <row r="734" spans="2:34">
      <c r="B734" s="5"/>
      <c r="C734" s="5"/>
      <c r="D734" s="5"/>
      <c r="O734" s="5"/>
      <c r="P734" s="5"/>
      <c r="Q734" s="5"/>
      <c r="R734" s="5"/>
      <c r="S734" s="5"/>
      <c r="T734" s="6"/>
      <c r="AF734" s="16"/>
      <c r="AH734" s="5"/>
    </row>
    <row r="735" spans="2:34">
      <c r="B735" s="5"/>
      <c r="C735" s="5"/>
      <c r="D735" s="5"/>
      <c r="O735" s="5"/>
      <c r="P735" s="5"/>
      <c r="Q735" s="5"/>
      <c r="R735" s="5"/>
      <c r="S735" s="5"/>
      <c r="T735" s="6"/>
      <c r="AF735" s="16"/>
      <c r="AH735" s="5"/>
    </row>
    <row r="736" spans="2:34">
      <c r="B736" s="5"/>
      <c r="C736" s="5"/>
      <c r="D736" s="5"/>
      <c r="O736" s="5"/>
      <c r="P736" s="5"/>
      <c r="Q736" s="5"/>
      <c r="R736" s="5"/>
      <c r="S736" s="5"/>
      <c r="T736" s="6"/>
      <c r="AF736" s="16"/>
      <c r="AH736" s="5"/>
    </row>
    <row r="737" spans="2:34">
      <c r="B737" s="5"/>
      <c r="C737" s="5"/>
      <c r="D737" s="5"/>
      <c r="O737" s="5"/>
      <c r="P737" s="5"/>
      <c r="Q737" s="5"/>
      <c r="R737" s="5"/>
      <c r="S737" s="5"/>
      <c r="T737" s="6"/>
      <c r="AF737" s="16"/>
      <c r="AH737" s="5"/>
    </row>
    <row r="738" spans="2:34">
      <c r="B738" s="5"/>
      <c r="C738" s="5"/>
      <c r="D738" s="5"/>
      <c r="O738" s="5"/>
      <c r="P738" s="5"/>
      <c r="Q738" s="5"/>
      <c r="R738" s="5"/>
      <c r="S738" s="5"/>
      <c r="T738" s="6"/>
      <c r="AF738" s="16"/>
      <c r="AH738" s="5"/>
    </row>
    <row r="739" spans="2:34">
      <c r="B739" s="5"/>
      <c r="C739" s="5"/>
      <c r="D739" s="5"/>
      <c r="O739" s="5"/>
      <c r="P739" s="5"/>
      <c r="Q739" s="5"/>
      <c r="R739" s="5"/>
      <c r="S739" s="5"/>
      <c r="T739" s="6"/>
      <c r="AF739" s="16"/>
      <c r="AH739" s="5"/>
    </row>
    <row r="740" spans="2:34">
      <c r="B740" s="5"/>
      <c r="C740" s="5"/>
      <c r="D740" s="5"/>
      <c r="O740" s="5"/>
      <c r="P740" s="5"/>
      <c r="Q740" s="5"/>
      <c r="R740" s="5"/>
      <c r="S740" s="5"/>
      <c r="T740" s="6"/>
      <c r="AF740" s="16"/>
      <c r="AH740" s="5"/>
    </row>
    <row r="741" spans="2:34">
      <c r="B741" s="5"/>
      <c r="C741" s="5"/>
      <c r="D741" s="5"/>
      <c r="O741" s="5"/>
      <c r="P741" s="5"/>
      <c r="Q741" s="5"/>
      <c r="R741" s="5"/>
      <c r="S741" s="5"/>
      <c r="T741" s="6"/>
      <c r="AF741" s="16"/>
      <c r="AH741" s="5"/>
    </row>
    <row r="742" spans="2:34">
      <c r="B742" s="5"/>
      <c r="C742" s="5"/>
      <c r="D742" s="5"/>
      <c r="O742" s="5"/>
      <c r="P742" s="5"/>
      <c r="Q742" s="5"/>
      <c r="R742" s="5"/>
      <c r="S742" s="5"/>
      <c r="T742" s="6"/>
      <c r="AF742" s="16"/>
      <c r="AH742" s="5"/>
    </row>
    <row r="743" spans="2:34">
      <c r="B743" s="5"/>
      <c r="C743" s="5"/>
      <c r="D743" s="5"/>
      <c r="O743" s="5"/>
      <c r="P743" s="5"/>
      <c r="Q743" s="5"/>
      <c r="R743" s="5"/>
      <c r="S743" s="5"/>
      <c r="T743" s="6"/>
      <c r="AF743" s="16"/>
      <c r="AH743" s="5"/>
    </row>
    <row r="744" spans="2:34">
      <c r="B744" s="5"/>
      <c r="C744" s="5"/>
      <c r="D744" s="5"/>
      <c r="O744" s="5"/>
      <c r="P744" s="5"/>
      <c r="Q744" s="5"/>
      <c r="R744" s="5"/>
      <c r="S744" s="5"/>
      <c r="T744" s="6"/>
      <c r="AF744" s="16"/>
      <c r="AH744" s="5"/>
    </row>
    <row r="745" spans="2:34">
      <c r="B745" s="5"/>
      <c r="C745" s="5"/>
      <c r="D745" s="5"/>
      <c r="O745" s="5"/>
      <c r="P745" s="5"/>
      <c r="Q745" s="5"/>
      <c r="R745" s="5"/>
      <c r="S745" s="5"/>
      <c r="T745" s="6"/>
      <c r="AF745" s="16"/>
      <c r="AH745" s="5"/>
    </row>
    <row r="746" spans="2:34">
      <c r="B746" s="5"/>
      <c r="C746" s="5"/>
      <c r="D746" s="5"/>
      <c r="O746" s="5"/>
      <c r="P746" s="5"/>
      <c r="Q746" s="5"/>
      <c r="R746" s="5"/>
      <c r="S746" s="5"/>
      <c r="T746" s="6"/>
      <c r="AF746" s="16"/>
      <c r="AH746" s="5"/>
    </row>
    <row r="747" spans="2:34">
      <c r="B747" s="5"/>
      <c r="C747" s="5"/>
      <c r="D747" s="5"/>
      <c r="O747" s="5"/>
      <c r="P747" s="5"/>
      <c r="Q747" s="5"/>
      <c r="R747" s="5"/>
      <c r="S747" s="5"/>
      <c r="T747" s="6"/>
      <c r="AF747" s="16"/>
      <c r="AH747" s="5"/>
    </row>
    <row r="748" spans="2:34">
      <c r="B748" s="5"/>
      <c r="C748" s="5"/>
      <c r="D748" s="5"/>
      <c r="O748" s="5"/>
      <c r="P748" s="5"/>
      <c r="Q748" s="5"/>
      <c r="R748" s="5"/>
      <c r="S748" s="5"/>
      <c r="T748" s="6"/>
      <c r="AF748" s="16"/>
      <c r="AH748" s="5"/>
    </row>
    <row r="749" spans="2:34">
      <c r="B749" s="5"/>
      <c r="C749" s="5"/>
      <c r="D749" s="5"/>
      <c r="O749" s="5"/>
      <c r="P749" s="5"/>
      <c r="Q749" s="5"/>
      <c r="R749" s="5"/>
      <c r="S749" s="5"/>
      <c r="T749" s="6"/>
      <c r="AF749" s="16"/>
      <c r="AH749" s="5"/>
    </row>
    <row r="750" spans="2:34">
      <c r="B750" s="5"/>
      <c r="C750" s="5"/>
      <c r="D750" s="5"/>
      <c r="O750" s="5"/>
      <c r="P750" s="5"/>
      <c r="Q750" s="5"/>
      <c r="R750" s="5"/>
      <c r="S750" s="5"/>
      <c r="T750" s="6"/>
      <c r="AF750" s="16"/>
      <c r="AH750" s="5"/>
    </row>
    <row r="751" spans="2:34">
      <c r="B751" s="5"/>
      <c r="C751" s="5"/>
      <c r="D751" s="5"/>
      <c r="O751" s="5"/>
      <c r="P751" s="5"/>
      <c r="Q751" s="5"/>
      <c r="R751" s="5"/>
      <c r="S751" s="5"/>
      <c r="T751" s="6"/>
      <c r="AF751" s="16"/>
      <c r="AH751" s="5"/>
    </row>
    <row r="752" spans="2:34">
      <c r="B752" s="5"/>
      <c r="C752" s="5"/>
      <c r="D752" s="5"/>
      <c r="O752" s="5"/>
      <c r="P752" s="5"/>
      <c r="Q752" s="5"/>
      <c r="R752" s="5"/>
      <c r="S752" s="5"/>
      <c r="T752" s="6"/>
      <c r="AF752" s="16"/>
      <c r="AH752" s="5"/>
    </row>
    <row r="753" spans="2:34">
      <c r="B753" s="5"/>
      <c r="C753" s="5"/>
      <c r="D753" s="5"/>
      <c r="O753" s="5"/>
      <c r="P753" s="5"/>
      <c r="Q753" s="5"/>
      <c r="R753" s="5"/>
      <c r="S753" s="5"/>
      <c r="T753" s="6"/>
      <c r="AF753" s="16"/>
      <c r="AH753" s="5"/>
    </row>
    <row r="754" spans="2:34">
      <c r="B754" s="5"/>
      <c r="C754" s="5"/>
      <c r="D754" s="5"/>
      <c r="O754" s="5"/>
      <c r="P754" s="5"/>
      <c r="Q754" s="5"/>
      <c r="R754" s="5"/>
      <c r="S754" s="5"/>
      <c r="T754" s="6"/>
      <c r="AF754" s="16"/>
      <c r="AH754" s="5"/>
    </row>
    <row r="755" spans="2:34">
      <c r="B755" s="5"/>
      <c r="C755" s="5"/>
      <c r="D755" s="5"/>
      <c r="O755" s="5"/>
      <c r="P755" s="5"/>
      <c r="Q755" s="5"/>
      <c r="R755" s="5"/>
      <c r="S755" s="5"/>
      <c r="T755" s="6"/>
      <c r="AF755" s="16"/>
      <c r="AH755" s="5"/>
    </row>
    <row r="756" spans="2:34">
      <c r="B756" s="5"/>
      <c r="C756" s="5"/>
      <c r="D756" s="5"/>
      <c r="O756" s="5"/>
      <c r="P756" s="5"/>
      <c r="Q756" s="5"/>
      <c r="R756" s="5"/>
      <c r="S756" s="5"/>
      <c r="T756" s="6"/>
      <c r="AF756" s="16"/>
      <c r="AH756" s="5"/>
    </row>
    <row r="757" spans="2:34">
      <c r="B757" s="5"/>
      <c r="C757" s="5"/>
      <c r="D757" s="5"/>
      <c r="O757" s="5"/>
      <c r="P757" s="5"/>
      <c r="Q757" s="5"/>
      <c r="R757" s="5"/>
      <c r="S757" s="5"/>
      <c r="T757" s="6"/>
      <c r="AF757" s="16"/>
      <c r="AH757" s="5"/>
    </row>
    <row r="758" spans="2:34">
      <c r="B758" s="5"/>
      <c r="C758" s="5"/>
      <c r="D758" s="5"/>
      <c r="O758" s="5"/>
      <c r="P758" s="5"/>
      <c r="Q758" s="5"/>
      <c r="R758" s="5"/>
      <c r="S758" s="5"/>
      <c r="T758" s="6"/>
      <c r="AF758" s="16"/>
      <c r="AH758" s="5"/>
    </row>
    <row r="759" spans="2:34">
      <c r="B759" s="5"/>
      <c r="C759" s="5"/>
      <c r="D759" s="5"/>
      <c r="O759" s="5"/>
      <c r="P759" s="5"/>
      <c r="Q759" s="5"/>
      <c r="R759" s="5"/>
      <c r="S759" s="5"/>
      <c r="T759" s="6"/>
      <c r="AF759" s="16"/>
      <c r="AH759" s="5"/>
    </row>
    <row r="760" spans="2:34">
      <c r="B760" s="5"/>
      <c r="C760" s="5"/>
      <c r="D760" s="5"/>
      <c r="O760" s="5"/>
      <c r="P760" s="5"/>
      <c r="Q760" s="5"/>
      <c r="R760" s="5"/>
      <c r="S760" s="5"/>
      <c r="T760" s="6"/>
      <c r="AF760" s="16"/>
      <c r="AH760" s="5"/>
    </row>
    <row r="761" spans="2:34">
      <c r="B761" s="5"/>
      <c r="C761" s="5"/>
      <c r="D761" s="5"/>
      <c r="O761" s="5"/>
      <c r="P761" s="5"/>
      <c r="Q761" s="5"/>
      <c r="R761" s="5"/>
      <c r="S761" s="5"/>
      <c r="T761" s="6"/>
      <c r="AF761" s="16"/>
      <c r="AH761" s="5"/>
    </row>
    <row r="762" spans="2:34">
      <c r="B762" s="5"/>
      <c r="C762" s="5"/>
      <c r="D762" s="5"/>
      <c r="O762" s="5"/>
      <c r="P762" s="5"/>
      <c r="Q762" s="5"/>
      <c r="R762" s="5"/>
      <c r="S762" s="5"/>
      <c r="T762" s="6"/>
      <c r="AF762" s="16"/>
      <c r="AH762" s="5"/>
    </row>
    <row r="763" spans="2:34">
      <c r="B763" s="5"/>
      <c r="C763" s="5"/>
      <c r="D763" s="5"/>
      <c r="O763" s="5"/>
      <c r="P763" s="5"/>
      <c r="Q763" s="5"/>
      <c r="R763" s="5"/>
      <c r="S763" s="5"/>
      <c r="T763" s="6"/>
      <c r="AF763" s="16"/>
      <c r="AH763" s="5"/>
    </row>
    <row r="764" spans="2:34">
      <c r="B764" s="5"/>
      <c r="C764" s="5"/>
      <c r="D764" s="5"/>
      <c r="O764" s="5"/>
      <c r="P764" s="5"/>
      <c r="Q764" s="5"/>
      <c r="R764" s="5"/>
      <c r="S764" s="5"/>
      <c r="T764" s="6"/>
      <c r="AF764" s="16"/>
      <c r="AH764" s="5"/>
    </row>
    <row r="765" spans="2:34">
      <c r="B765" s="5"/>
      <c r="C765" s="5"/>
      <c r="D765" s="5"/>
      <c r="O765" s="5"/>
      <c r="P765" s="5"/>
      <c r="Q765" s="5"/>
      <c r="R765" s="5"/>
      <c r="S765" s="5"/>
      <c r="T765" s="6"/>
      <c r="AF765" s="16"/>
      <c r="AH765" s="5"/>
    </row>
    <row r="766" spans="2:34">
      <c r="B766" s="5"/>
      <c r="C766" s="5"/>
      <c r="D766" s="5"/>
      <c r="O766" s="5"/>
      <c r="P766" s="5"/>
      <c r="Q766" s="5"/>
      <c r="R766" s="5"/>
      <c r="S766" s="5"/>
      <c r="T766" s="6"/>
      <c r="AF766" s="16"/>
      <c r="AH766" s="5"/>
    </row>
    <row r="767" spans="2:34">
      <c r="B767" s="5"/>
      <c r="C767" s="5"/>
      <c r="D767" s="5"/>
      <c r="O767" s="5"/>
      <c r="P767" s="5"/>
      <c r="Q767" s="5"/>
      <c r="R767" s="5"/>
      <c r="S767" s="5"/>
      <c r="T767" s="6"/>
      <c r="AF767" s="16"/>
      <c r="AH767" s="5"/>
    </row>
    <row r="768" spans="2:34">
      <c r="B768" s="5"/>
      <c r="C768" s="5"/>
      <c r="D768" s="5"/>
      <c r="O768" s="5"/>
      <c r="P768" s="5"/>
      <c r="Q768" s="5"/>
      <c r="R768" s="5"/>
      <c r="S768" s="5"/>
      <c r="T768" s="6"/>
      <c r="AF768" s="16"/>
      <c r="AH768" s="5"/>
    </row>
    <row r="769" spans="2:34">
      <c r="B769" s="5"/>
      <c r="C769" s="5"/>
      <c r="D769" s="5"/>
      <c r="O769" s="5"/>
      <c r="P769" s="5"/>
      <c r="Q769" s="5"/>
      <c r="R769" s="5"/>
      <c r="S769" s="5"/>
      <c r="T769" s="6"/>
      <c r="AF769" s="16"/>
      <c r="AH769" s="5"/>
    </row>
    <row r="770" spans="2:34">
      <c r="B770" s="5"/>
      <c r="C770" s="5"/>
      <c r="D770" s="5"/>
      <c r="O770" s="5"/>
      <c r="P770" s="5"/>
      <c r="Q770" s="5"/>
      <c r="R770" s="5"/>
      <c r="S770" s="5"/>
      <c r="T770" s="6"/>
      <c r="AF770" s="16"/>
      <c r="AH770" s="5"/>
    </row>
    <row r="771" spans="2:34">
      <c r="B771" s="5"/>
      <c r="C771" s="5"/>
      <c r="D771" s="5"/>
      <c r="O771" s="5"/>
      <c r="P771" s="5"/>
      <c r="Q771" s="5"/>
      <c r="R771" s="5"/>
      <c r="S771" s="5"/>
      <c r="T771" s="6"/>
      <c r="AF771" s="16"/>
      <c r="AH771" s="5"/>
    </row>
    <row r="772" spans="2:34">
      <c r="B772" s="5"/>
      <c r="C772" s="5"/>
      <c r="D772" s="5"/>
      <c r="O772" s="5"/>
      <c r="P772" s="5"/>
      <c r="Q772" s="5"/>
      <c r="R772" s="5"/>
      <c r="S772" s="5"/>
      <c r="T772" s="6"/>
      <c r="AF772" s="16"/>
      <c r="AH772" s="5"/>
    </row>
    <row r="773" spans="2:34">
      <c r="B773" s="5"/>
      <c r="C773" s="5"/>
      <c r="D773" s="5"/>
      <c r="O773" s="5"/>
      <c r="P773" s="5"/>
      <c r="Q773" s="5"/>
      <c r="R773" s="5"/>
      <c r="S773" s="5"/>
      <c r="T773" s="6"/>
      <c r="AF773" s="16"/>
      <c r="AH773" s="5"/>
    </row>
    <row r="774" spans="2:34">
      <c r="B774" s="5"/>
      <c r="C774" s="5"/>
      <c r="D774" s="5"/>
      <c r="O774" s="5"/>
      <c r="P774" s="5"/>
      <c r="Q774" s="5"/>
      <c r="R774" s="5"/>
      <c r="S774" s="5"/>
      <c r="T774" s="6"/>
      <c r="AF774" s="16"/>
      <c r="AH774" s="5"/>
    </row>
    <row r="775" spans="2:34">
      <c r="B775" s="5"/>
      <c r="C775" s="5"/>
      <c r="D775" s="5"/>
      <c r="O775" s="5"/>
      <c r="P775" s="5"/>
      <c r="Q775" s="5"/>
      <c r="R775" s="5"/>
      <c r="S775" s="5"/>
      <c r="T775" s="6"/>
      <c r="AF775" s="16"/>
      <c r="AH775" s="5"/>
    </row>
    <row r="776" spans="2:34">
      <c r="B776" s="5"/>
      <c r="C776" s="5"/>
      <c r="D776" s="5"/>
      <c r="O776" s="5"/>
      <c r="P776" s="5"/>
      <c r="Q776" s="5"/>
      <c r="R776" s="5"/>
      <c r="S776" s="5"/>
      <c r="T776" s="6"/>
      <c r="AF776" s="16"/>
      <c r="AH776" s="5"/>
    </row>
    <row r="777" spans="2:34">
      <c r="B777" s="5"/>
      <c r="C777" s="5"/>
      <c r="D777" s="5"/>
      <c r="O777" s="5"/>
      <c r="P777" s="5"/>
      <c r="Q777" s="5"/>
      <c r="R777" s="5"/>
      <c r="S777" s="5"/>
      <c r="T777" s="6"/>
      <c r="AF777" s="16"/>
      <c r="AH777" s="5"/>
    </row>
    <row r="778" spans="2:34">
      <c r="B778" s="5"/>
      <c r="C778" s="5"/>
      <c r="D778" s="5"/>
      <c r="O778" s="5"/>
      <c r="P778" s="5"/>
      <c r="Q778" s="5"/>
      <c r="R778" s="5"/>
      <c r="S778" s="5"/>
      <c r="T778" s="6"/>
      <c r="AF778" s="16"/>
      <c r="AH778" s="5"/>
    </row>
    <row r="779" spans="2:34">
      <c r="B779" s="5"/>
      <c r="C779" s="5"/>
      <c r="D779" s="5"/>
      <c r="O779" s="5"/>
      <c r="P779" s="5"/>
      <c r="Q779" s="5"/>
      <c r="R779" s="5"/>
      <c r="S779" s="5"/>
      <c r="T779" s="6"/>
      <c r="AF779" s="16"/>
      <c r="AH779" s="5"/>
    </row>
    <row r="780" spans="2:34">
      <c r="B780" s="5"/>
      <c r="C780" s="5"/>
      <c r="D780" s="5"/>
      <c r="O780" s="5"/>
      <c r="P780" s="5"/>
      <c r="Q780" s="5"/>
      <c r="R780" s="5"/>
      <c r="S780" s="5"/>
      <c r="T780" s="6"/>
      <c r="AF780" s="16"/>
      <c r="AH780" s="5"/>
    </row>
    <row r="781" spans="2:34">
      <c r="B781" s="5"/>
      <c r="C781" s="5"/>
      <c r="D781" s="5"/>
      <c r="O781" s="5"/>
      <c r="P781" s="5"/>
      <c r="Q781" s="5"/>
      <c r="R781" s="5"/>
      <c r="S781" s="5"/>
      <c r="T781" s="6"/>
      <c r="AF781" s="16"/>
      <c r="AH781" s="5"/>
    </row>
    <row r="782" spans="2:34">
      <c r="B782" s="5"/>
      <c r="C782" s="5"/>
      <c r="D782" s="5"/>
      <c r="O782" s="5"/>
      <c r="P782" s="5"/>
      <c r="Q782" s="5"/>
      <c r="R782" s="5"/>
      <c r="S782" s="5"/>
      <c r="T782" s="6"/>
      <c r="AF782" s="16"/>
      <c r="AH782" s="5"/>
    </row>
    <row r="783" spans="2:34">
      <c r="B783" s="5"/>
      <c r="C783" s="5"/>
      <c r="D783" s="5"/>
      <c r="O783" s="5"/>
      <c r="P783" s="5"/>
      <c r="Q783" s="5"/>
      <c r="R783" s="5"/>
      <c r="S783" s="5"/>
      <c r="T783" s="6"/>
      <c r="AF783" s="16"/>
      <c r="AH783" s="5"/>
    </row>
    <row r="784" spans="2:34">
      <c r="B784" s="5"/>
      <c r="C784" s="5"/>
      <c r="D784" s="5"/>
      <c r="O784" s="5"/>
      <c r="P784" s="5"/>
      <c r="Q784" s="5"/>
      <c r="R784" s="5"/>
      <c r="S784" s="5"/>
      <c r="T784" s="6"/>
      <c r="AF784" s="16"/>
      <c r="AH784" s="5"/>
    </row>
    <row r="785" spans="2:34">
      <c r="B785" s="5"/>
      <c r="C785" s="5"/>
      <c r="D785" s="5"/>
      <c r="O785" s="5"/>
      <c r="P785" s="5"/>
      <c r="Q785" s="5"/>
      <c r="R785" s="5"/>
      <c r="S785" s="5"/>
      <c r="T785" s="6"/>
      <c r="AF785" s="16"/>
      <c r="AH785" s="5"/>
    </row>
    <row r="786" spans="2:34">
      <c r="B786" s="5"/>
      <c r="C786" s="5"/>
      <c r="D786" s="5"/>
      <c r="O786" s="5"/>
      <c r="P786" s="5"/>
      <c r="Q786" s="5"/>
      <c r="R786" s="5"/>
      <c r="S786" s="5"/>
      <c r="T786" s="6"/>
      <c r="AF786" s="16"/>
      <c r="AH786" s="5"/>
    </row>
    <row r="787" spans="2:34">
      <c r="B787" s="5"/>
      <c r="C787" s="5"/>
      <c r="D787" s="5"/>
      <c r="O787" s="5"/>
      <c r="P787" s="5"/>
      <c r="Q787" s="5"/>
      <c r="R787" s="5"/>
      <c r="S787" s="5"/>
      <c r="T787" s="6"/>
      <c r="AF787" s="16"/>
      <c r="AH787" s="5"/>
    </row>
    <row r="788" spans="2:34">
      <c r="B788" s="5"/>
      <c r="C788" s="5"/>
      <c r="D788" s="5"/>
      <c r="O788" s="5"/>
      <c r="P788" s="5"/>
      <c r="Q788" s="5"/>
      <c r="R788" s="5"/>
      <c r="S788" s="5"/>
      <c r="T788" s="6"/>
      <c r="AF788" s="16"/>
      <c r="AH788" s="5"/>
    </row>
    <row r="789" spans="2:34">
      <c r="B789" s="5"/>
      <c r="C789" s="5"/>
      <c r="D789" s="5"/>
      <c r="O789" s="5"/>
      <c r="P789" s="5"/>
      <c r="Q789" s="5"/>
      <c r="R789" s="5"/>
      <c r="S789" s="5"/>
      <c r="T789" s="6"/>
      <c r="AF789" s="16"/>
      <c r="AH789" s="5"/>
    </row>
    <row r="790" spans="2:34">
      <c r="B790" s="5"/>
      <c r="C790" s="5"/>
      <c r="D790" s="5"/>
      <c r="O790" s="5"/>
      <c r="P790" s="5"/>
      <c r="Q790" s="5"/>
      <c r="R790" s="5"/>
      <c r="S790" s="5"/>
      <c r="T790" s="6"/>
      <c r="AF790" s="16"/>
      <c r="AH790" s="5"/>
    </row>
    <row r="791" spans="2:34">
      <c r="B791" s="5"/>
      <c r="C791" s="5"/>
      <c r="D791" s="5"/>
      <c r="O791" s="5"/>
      <c r="P791" s="5"/>
      <c r="Q791" s="5"/>
      <c r="R791" s="5"/>
      <c r="S791" s="5"/>
      <c r="T791" s="6"/>
      <c r="AF791" s="16"/>
      <c r="AH791" s="5"/>
    </row>
    <row r="792" spans="2:34">
      <c r="B792" s="5"/>
      <c r="C792" s="5"/>
      <c r="D792" s="5"/>
      <c r="O792" s="5"/>
      <c r="P792" s="5"/>
      <c r="Q792" s="5"/>
      <c r="R792" s="5"/>
      <c r="S792" s="5"/>
      <c r="T792" s="6"/>
      <c r="AF792" s="16"/>
      <c r="AH792" s="5"/>
    </row>
    <row r="793" spans="2:34">
      <c r="B793" s="5"/>
      <c r="C793" s="5"/>
      <c r="D793" s="5"/>
      <c r="O793" s="5"/>
      <c r="P793" s="5"/>
      <c r="Q793" s="5"/>
      <c r="R793" s="5"/>
      <c r="S793" s="5"/>
      <c r="T793" s="6"/>
      <c r="AF793" s="16"/>
      <c r="AH793" s="5"/>
    </row>
    <row r="794" spans="2:34">
      <c r="B794" s="5"/>
      <c r="C794" s="5"/>
      <c r="D794" s="5"/>
      <c r="O794" s="5"/>
      <c r="P794" s="5"/>
      <c r="Q794" s="5"/>
      <c r="R794" s="5"/>
      <c r="S794" s="5"/>
      <c r="T794" s="6"/>
      <c r="AF794" s="16"/>
      <c r="AH794" s="5"/>
    </row>
    <row r="795" spans="2:34">
      <c r="B795" s="5"/>
      <c r="C795" s="5"/>
      <c r="D795" s="5"/>
      <c r="O795" s="5"/>
      <c r="P795" s="5"/>
      <c r="Q795" s="5"/>
      <c r="R795" s="5"/>
      <c r="S795" s="5"/>
      <c r="T795" s="6"/>
      <c r="AF795" s="16"/>
      <c r="AH795" s="5"/>
    </row>
    <row r="796" spans="2:34">
      <c r="B796" s="5"/>
      <c r="C796" s="5"/>
      <c r="D796" s="5"/>
      <c r="O796" s="5"/>
      <c r="P796" s="5"/>
      <c r="Q796" s="5"/>
      <c r="R796" s="5"/>
      <c r="S796" s="5"/>
      <c r="T796" s="6"/>
      <c r="AF796" s="16"/>
      <c r="AH796" s="5"/>
    </row>
    <row r="797" spans="2:34">
      <c r="B797" s="5"/>
      <c r="C797" s="5"/>
      <c r="D797" s="5"/>
      <c r="O797" s="5"/>
      <c r="P797" s="5"/>
      <c r="Q797" s="5"/>
      <c r="R797" s="5"/>
      <c r="S797" s="5"/>
      <c r="T797" s="6"/>
      <c r="AF797" s="16"/>
      <c r="AH797" s="5"/>
    </row>
    <row r="798" spans="2:34">
      <c r="B798" s="5"/>
      <c r="C798" s="5"/>
      <c r="D798" s="5"/>
      <c r="O798" s="5"/>
      <c r="P798" s="5"/>
      <c r="Q798" s="5"/>
      <c r="R798" s="5"/>
      <c r="S798" s="5"/>
      <c r="T798" s="6"/>
      <c r="AF798" s="16"/>
      <c r="AH798" s="5"/>
    </row>
    <row r="799" spans="2:34">
      <c r="B799" s="5"/>
      <c r="C799" s="5"/>
      <c r="D799" s="5"/>
      <c r="O799" s="5"/>
      <c r="P799" s="5"/>
      <c r="Q799" s="5"/>
      <c r="R799" s="5"/>
      <c r="S799" s="5"/>
      <c r="T799" s="6"/>
      <c r="AF799" s="16"/>
      <c r="AH799" s="5"/>
    </row>
    <row r="800" spans="2:34">
      <c r="B800" s="5"/>
      <c r="C800" s="5"/>
      <c r="D800" s="5"/>
      <c r="O800" s="5"/>
      <c r="P800" s="5"/>
      <c r="Q800" s="5"/>
      <c r="R800" s="5"/>
      <c r="S800" s="5"/>
      <c r="T800" s="6"/>
      <c r="AF800" s="16"/>
      <c r="AH800" s="5"/>
    </row>
    <row r="801" spans="2:34">
      <c r="B801" s="5"/>
      <c r="C801" s="5"/>
      <c r="D801" s="5"/>
      <c r="O801" s="5"/>
      <c r="P801" s="5"/>
      <c r="Q801" s="5"/>
      <c r="R801" s="5"/>
      <c r="S801" s="5"/>
      <c r="T801" s="6"/>
      <c r="AF801" s="16"/>
      <c r="AH801" s="5"/>
    </row>
    <row r="802" spans="2:34">
      <c r="B802" s="5"/>
      <c r="C802" s="5"/>
      <c r="D802" s="5"/>
      <c r="O802" s="5"/>
      <c r="P802" s="5"/>
      <c r="Q802" s="5"/>
      <c r="R802" s="5"/>
      <c r="S802" s="5"/>
      <c r="T802" s="6"/>
      <c r="AF802" s="16"/>
      <c r="AH802" s="5"/>
    </row>
    <row r="803" spans="2:34">
      <c r="B803" s="5"/>
      <c r="C803" s="5"/>
      <c r="D803" s="5"/>
      <c r="O803" s="5"/>
      <c r="P803" s="5"/>
      <c r="Q803" s="5"/>
      <c r="R803" s="5"/>
      <c r="S803" s="5"/>
      <c r="T803" s="6"/>
      <c r="AF803" s="16"/>
      <c r="AH803" s="5"/>
    </row>
    <row r="804" spans="2:34">
      <c r="B804" s="5"/>
      <c r="C804" s="5"/>
      <c r="D804" s="5"/>
      <c r="O804" s="5"/>
      <c r="P804" s="5"/>
      <c r="Q804" s="5"/>
      <c r="R804" s="5"/>
      <c r="S804" s="5"/>
      <c r="T804" s="6"/>
      <c r="AF804" s="16"/>
      <c r="AH804" s="5"/>
    </row>
    <row r="805" spans="2:34">
      <c r="B805" s="5"/>
      <c r="C805" s="5"/>
      <c r="D805" s="5"/>
      <c r="O805" s="5"/>
      <c r="P805" s="5"/>
      <c r="Q805" s="5"/>
      <c r="R805" s="5"/>
      <c r="S805" s="5"/>
      <c r="T805" s="6"/>
      <c r="AF805" s="16"/>
      <c r="AH805" s="5"/>
    </row>
    <row r="806" spans="2:34">
      <c r="B806" s="5"/>
      <c r="C806" s="5"/>
      <c r="D806" s="5"/>
      <c r="O806" s="5"/>
      <c r="P806" s="5"/>
      <c r="Q806" s="5"/>
      <c r="R806" s="5"/>
      <c r="S806" s="5"/>
      <c r="T806" s="6"/>
      <c r="AF806" s="16"/>
      <c r="AH806" s="5"/>
    </row>
    <row r="807" spans="2:34">
      <c r="B807" s="5"/>
      <c r="C807" s="5"/>
      <c r="D807" s="5"/>
      <c r="O807" s="5"/>
      <c r="P807" s="5"/>
      <c r="Q807" s="5"/>
      <c r="R807" s="5"/>
      <c r="S807" s="5"/>
      <c r="T807" s="6"/>
      <c r="AF807" s="16"/>
      <c r="AH807" s="5"/>
    </row>
    <row r="808" spans="2:34">
      <c r="B808" s="5"/>
      <c r="C808" s="5"/>
      <c r="D808" s="5"/>
      <c r="O808" s="5"/>
      <c r="P808" s="5"/>
      <c r="Q808" s="5"/>
      <c r="R808" s="5"/>
      <c r="S808" s="5"/>
      <c r="T808" s="6"/>
      <c r="AF808" s="16"/>
      <c r="AH808" s="5"/>
    </row>
    <row r="809" spans="2:34">
      <c r="B809" s="5"/>
      <c r="C809" s="5"/>
      <c r="D809" s="5"/>
      <c r="O809" s="5"/>
      <c r="P809" s="5"/>
      <c r="Q809" s="5"/>
      <c r="R809" s="5"/>
      <c r="S809" s="5"/>
      <c r="T809" s="6"/>
      <c r="AF809" s="16"/>
      <c r="AH809" s="5"/>
    </row>
    <row r="810" spans="2:34">
      <c r="B810" s="5"/>
      <c r="C810" s="5"/>
      <c r="D810" s="5"/>
      <c r="O810" s="5"/>
      <c r="P810" s="5"/>
      <c r="Q810" s="5"/>
      <c r="R810" s="5"/>
      <c r="S810" s="5"/>
      <c r="T810" s="6"/>
      <c r="AF810" s="16"/>
      <c r="AH810" s="5"/>
    </row>
    <row r="811" spans="2:34">
      <c r="B811" s="5"/>
      <c r="C811" s="5"/>
      <c r="D811" s="5"/>
      <c r="O811" s="5"/>
      <c r="P811" s="5"/>
      <c r="Q811" s="5"/>
      <c r="R811" s="5"/>
      <c r="S811" s="5"/>
      <c r="T811" s="6"/>
      <c r="AF811" s="16"/>
      <c r="AH811" s="5"/>
    </row>
    <row r="812" spans="2:34">
      <c r="B812" s="5"/>
      <c r="C812" s="5"/>
      <c r="D812" s="5"/>
      <c r="O812" s="5"/>
      <c r="P812" s="5"/>
      <c r="Q812" s="5"/>
      <c r="R812" s="5"/>
      <c r="S812" s="5"/>
      <c r="T812" s="6"/>
      <c r="AF812" s="16"/>
      <c r="AH812" s="5"/>
    </row>
    <row r="813" spans="2:34">
      <c r="B813" s="5"/>
      <c r="C813" s="5"/>
      <c r="D813" s="5"/>
      <c r="O813" s="5"/>
      <c r="P813" s="5"/>
      <c r="Q813" s="5"/>
      <c r="R813" s="5"/>
      <c r="S813" s="5"/>
      <c r="T813" s="6"/>
      <c r="AF813" s="16"/>
      <c r="AH813" s="5"/>
    </row>
    <row r="814" spans="2:34">
      <c r="B814" s="5"/>
      <c r="C814" s="5"/>
      <c r="D814" s="5"/>
      <c r="O814" s="5"/>
      <c r="P814" s="5"/>
      <c r="Q814" s="5"/>
      <c r="R814" s="5"/>
      <c r="S814" s="5"/>
      <c r="T814" s="6"/>
      <c r="AF814" s="16"/>
      <c r="AH814" s="5"/>
    </row>
    <row r="815" spans="2:34">
      <c r="B815" s="5"/>
      <c r="C815" s="5"/>
      <c r="D815" s="5"/>
      <c r="O815" s="5"/>
      <c r="P815" s="5"/>
      <c r="Q815" s="5"/>
      <c r="R815" s="5"/>
      <c r="S815" s="5"/>
      <c r="T815" s="6"/>
      <c r="AF815" s="16"/>
      <c r="AH815" s="5"/>
    </row>
    <row r="816" spans="2:34">
      <c r="B816" s="5"/>
      <c r="C816" s="5"/>
      <c r="D816" s="5"/>
      <c r="O816" s="5"/>
      <c r="P816" s="5"/>
      <c r="Q816" s="5"/>
      <c r="R816" s="5"/>
      <c r="S816" s="5"/>
      <c r="T816" s="6"/>
      <c r="AF816" s="16"/>
      <c r="AH816" s="5"/>
    </row>
    <row r="817" spans="2:32">
      <c r="B817" s="5"/>
      <c r="C817" s="5"/>
      <c r="D817" s="5"/>
      <c r="O817" s="5"/>
      <c r="P817" s="5"/>
      <c r="Q817" s="5"/>
      <c r="R817" s="5"/>
      <c r="S817" s="5"/>
      <c r="T817" s="6"/>
      <c r="AF817" s="16"/>
    </row>
    <row r="818" spans="2:32">
      <c r="B818" s="5"/>
      <c r="C818" s="5"/>
      <c r="D818" s="5"/>
      <c r="O818" s="5"/>
      <c r="P818" s="5"/>
      <c r="Q818" s="5"/>
      <c r="R818" s="5"/>
      <c r="S818" s="5"/>
      <c r="T818" s="6"/>
      <c r="AF818" s="16"/>
    </row>
    <row r="819" spans="2:32">
      <c r="B819" s="5"/>
      <c r="C819" s="5"/>
      <c r="D819" s="5"/>
      <c r="O819" s="5"/>
      <c r="P819" s="5"/>
      <c r="Q819" s="5"/>
      <c r="R819" s="5"/>
      <c r="S819" s="5"/>
      <c r="T819" s="6"/>
      <c r="AF819" s="16"/>
    </row>
    <row r="820" spans="2:32">
      <c r="B820" s="5"/>
      <c r="C820" s="5"/>
      <c r="D820" s="5"/>
      <c r="O820" s="5"/>
      <c r="P820" s="5"/>
      <c r="Q820" s="5"/>
      <c r="R820" s="5"/>
      <c r="S820" s="5"/>
      <c r="T820" s="6"/>
      <c r="AF820" s="16"/>
    </row>
    <row r="821" spans="2:32">
      <c r="B821" s="5"/>
      <c r="C821" s="5"/>
      <c r="D821" s="5"/>
      <c r="O821" s="5"/>
      <c r="P821" s="5"/>
      <c r="Q821" s="5"/>
      <c r="R821" s="5"/>
      <c r="S821" s="5"/>
      <c r="T821" s="6"/>
      <c r="AF821" s="16"/>
    </row>
    <row r="822" spans="2:32">
      <c r="B822" s="5"/>
      <c r="C822" s="5"/>
      <c r="D822" s="5"/>
      <c r="O822" s="5"/>
      <c r="P822" s="5"/>
      <c r="Q822" s="5"/>
      <c r="R822" s="5"/>
      <c r="S822" s="5"/>
      <c r="T822" s="6"/>
      <c r="AF822" s="16"/>
    </row>
    <row r="823" spans="2:32">
      <c r="B823" s="5"/>
      <c r="C823" s="5"/>
      <c r="D823" s="5"/>
      <c r="O823" s="5"/>
      <c r="P823" s="5"/>
      <c r="Q823" s="5"/>
      <c r="R823" s="5"/>
      <c r="S823" s="5"/>
      <c r="T823" s="6"/>
      <c r="AF823" s="16"/>
    </row>
    <row r="824" spans="2:32">
      <c r="B824" s="5"/>
      <c r="C824" s="5"/>
      <c r="D824" s="5"/>
      <c r="O824" s="5"/>
      <c r="P824" s="5"/>
      <c r="Q824" s="5"/>
      <c r="R824" s="5"/>
      <c r="S824" s="5"/>
      <c r="T824" s="6"/>
      <c r="AF824" s="16"/>
    </row>
    <row r="825" spans="2:32">
      <c r="B825" s="5"/>
      <c r="C825" s="5"/>
      <c r="D825" s="5"/>
      <c r="O825" s="5"/>
      <c r="P825" s="5"/>
      <c r="Q825" s="5"/>
      <c r="R825" s="5"/>
      <c r="S825" s="5"/>
      <c r="T825" s="6"/>
      <c r="AF825" s="16"/>
    </row>
    <row r="826" spans="2:32">
      <c r="B826" s="5"/>
      <c r="C826" s="5"/>
      <c r="D826" s="5"/>
      <c r="O826" s="5"/>
      <c r="P826" s="5"/>
      <c r="Q826" s="5"/>
      <c r="R826" s="5"/>
      <c r="S826" s="5"/>
      <c r="T826" s="6"/>
      <c r="AF826" s="16"/>
    </row>
    <row r="827" spans="2:32">
      <c r="B827" s="5"/>
      <c r="C827" s="5"/>
      <c r="D827" s="5"/>
      <c r="O827" s="5"/>
      <c r="P827" s="5"/>
      <c r="Q827" s="5"/>
      <c r="R827" s="5"/>
      <c r="S827" s="5"/>
      <c r="T827" s="6"/>
      <c r="AF827" s="16"/>
    </row>
    <row r="828" spans="2:32">
      <c r="B828" s="5"/>
      <c r="C828" s="5"/>
      <c r="D828" s="5"/>
      <c r="O828" s="5"/>
      <c r="P828" s="5"/>
      <c r="Q828" s="5"/>
      <c r="R828" s="5"/>
      <c r="S828" s="5"/>
      <c r="T828" s="6"/>
      <c r="AF828" s="16"/>
    </row>
    <row r="829" spans="2:32">
      <c r="B829" s="5"/>
      <c r="C829" s="5"/>
      <c r="D829" s="5"/>
      <c r="O829" s="5"/>
      <c r="P829" s="5"/>
      <c r="Q829" s="5"/>
      <c r="R829" s="5"/>
      <c r="S829" s="5"/>
      <c r="T829" s="6"/>
      <c r="AF829" s="16"/>
    </row>
    <row r="830" spans="2:32">
      <c r="B830" s="5"/>
      <c r="C830" s="5"/>
      <c r="D830" s="5"/>
      <c r="O830" s="5"/>
      <c r="P830" s="5"/>
      <c r="Q830" s="5"/>
      <c r="R830" s="5"/>
      <c r="S830" s="5"/>
      <c r="T830" s="6"/>
      <c r="AF830" s="16"/>
    </row>
    <row r="831" spans="2:32">
      <c r="B831" s="5"/>
      <c r="C831" s="5"/>
      <c r="D831" s="5"/>
      <c r="O831" s="5"/>
      <c r="P831" s="5"/>
      <c r="Q831" s="5"/>
      <c r="R831" s="5"/>
      <c r="S831" s="5"/>
      <c r="T831" s="6"/>
      <c r="AF831" s="16"/>
    </row>
    <row r="832" spans="2:32">
      <c r="B832" s="5"/>
      <c r="C832" s="5"/>
      <c r="D832" s="5"/>
      <c r="O832" s="5"/>
      <c r="P832" s="5"/>
      <c r="Q832" s="5"/>
      <c r="R832" s="5"/>
      <c r="S832" s="5"/>
      <c r="T832" s="6"/>
      <c r="AF832" s="16"/>
    </row>
    <row r="833" spans="2:32">
      <c r="B833" s="5"/>
      <c r="C833" s="5"/>
      <c r="D833" s="5"/>
      <c r="O833" s="5"/>
      <c r="P833" s="5"/>
      <c r="Q833" s="5"/>
      <c r="R833" s="5"/>
      <c r="S833" s="5"/>
      <c r="T833" s="6"/>
      <c r="AF833" s="16"/>
    </row>
    <row r="834" spans="2:32">
      <c r="B834" s="5"/>
      <c r="C834" s="5"/>
      <c r="D834" s="5"/>
      <c r="O834" s="5"/>
      <c r="P834" s="5"/>
      <c r="Q834" s="5"/>
      <c r="R834" s="5"/>
      <c r="S834" s="5"/>
      <c r="T834" s="6"/>
      <c r="AF834" s="16"/>
    </row>
    <row r="835" spans="2:32">
      <c r="B835" s="5"/>
      <c r="C835" s="5"/>
      <c r="D835" s="5"/>
      <c r="O835" s="5"/>
      <c r="P835" s="5"/>
      <c r="Q835" s="5"/>
      <c r="R835" s="5"/>
      <c r="S835" s="5"/>
      <c r="T835" s="6"/>
      <c r="AF835" s="16"/>
    </row>
    <row r="836" spans="2:32">
      <c r="B836" s="5"/>
      <c r="C836" s="5"/>
      <c r="D836" s="5"/>
      <c r="O836" s="5"/>
      <c r="P836" s="5"/>
      <c r="Q836" s="5"/>
      <c r="R836" s="5"/>
      <c r="S836" s="5"/>
      <c r="T836" s="6"/>
      <c r="AF836" s="16"/>
    </row>
    <row r="837" spans="2:32">
      <c r="B837" s="5"/>
      <c r="C837" s="5"/>
      <c r="D837" s="5"/>
      <c r="O837" s="5"/>
      <c r="P837" s="5"/>
      <c r="Q837" s="5"/>
      <c r="R837" s="5"/>
      <c r="S837" s="5"/>
      <c r="T837" s="6"/>
      <c r="AF837" s="16"/>
    </row>
    <row r="838" spans="2:32">
      <c r="S838" s="5"/>
      <c r="T838" s="6"/>
      <c r="AF838" s="16"/>
    </row>
    <row r="839" spans="2:32">
      <c r="S839" s="5"/>
      <c r="T839" s="6"/>
    </row>
    <row r="840" spans="2:32">
      <c r="T840" s="6"/>
    </row>
    <row r="841" spans="2:32">
      <c r="T841" s="6"/>
    </row>
    <row r="842" spans="2:32">
      <c r="T842" s="6"/>
    </row>
    <row r="843" spans="2:32">
      <c r="T843" s="6"/>
    </row>
    <row r="844" spans="2:32">
      <c r="T844" s="6"/>
    </row>
    <row r="845" spans="2:32">
      <c r="T845" s="6"/>
    </row>
    <row r="846" spans="2:32">
      <c r="T846" s="6"/>
    </row>
    <row r="847" spans="2:32">
      <c r="T847" s="6"/>
    </row>
    <row r="848" spans="2:32">
      <c r="T848" s="6"/>
    </row>
    <row r="849" spans="20:20">
      <c r="T849" s="6"/>
    </row>
    <row r="850" spans="20:20">
      <c r="T850" s="6"/>
    </row>
    <row r="851" spans="20:20">
      <c r="T851" s="6"/>
    </row>
    <row r="852" spans="20:20">
      <c r="T852" s="6"/>
    </row>
    <row r="853" spans="20:20">
      <c r="T853" s="6"/>
    </row>
    <row r="854" spans="20:20">
      <c r="T854" s="6"/>
    </row>
    <row r="855" spans="20:20">
      <c r="T855" s="6"/>
    </row>
    <row r="856" spans="20:20">
      <c r="T856" s="6"/>
    </row>
    <row r="857" spans="20:20">
      <c r="T857" s="6"/>
    </row>
    <row r="858" spans="20:20">
      <c r="T858" s="6"/>
    </row>
    <row r="859" spans="20:20">
      <c r="T859" s="6"/>
    </row>
    <row r="860" spans="20:20">
      <c r="T860" s="6"/>
    </row>
    <row r="861" spans="20:20">
      <c r="T861" s="6"/>
    </row>
    <row r="862" spans="20:20">
      <c r="T862" s="6"/>
    </row>
    <row r="863" spans="20:20">
      <c r="T863" s="6"/>
    </row>
    <row r="864" spans="20:20">
      <c r="T864" s="6"/>
    </row>
    <row r="865" spans="20:20">
      <c r="T865" s="6"/>
    </row>
    <row r="866" spans="20:20">
      <c r="T866" s="6"/>
    </row>
    <row r="867" spans="20:20">
      <c r="T867" s="6"/>
    </row>
    <row r="868" spans="20:20">
      <c r="T868" s="6"/>
    </row>
    <row r="869" spans="20:20">
      <c r="T869" s="6"/>
    </row>
    <row r="870" spans="20:20">
      <c r="T870" s="6"/>
    </row>
    <row r="871" spans="20:20">
      <c r="T871" s="6"/>
    </row>
    <row r="872" spans="20:20">
      <c r="T872" s="6"/>
    </row>
    <row r="873" spans="20:20">
      <c r="T873" s="6"/>
    </row>
    <row r="874" spans="20:20">
      <c r="T874" s="6"/>
    </row>
    <row r="875" spans="20:20">
      <c r="T875" s="6"/>
    </row>
    <row r="876" spans="20:20">
      <c r="T876" s="6"/>
    </row>
    <row r="877" spans="20:20">
      <c r="T877" s="6"/>
    </row>
    <row r="878" spans="20:20">
      <c r="T878" s="6"/>
    </row>
    <row r="879" spans="20:20">
      <c r="T879" s="6"/>
    </row>
    <row r="880" spans="20:20">
      <c r="T880" s="6"/>
    </row>
    <row r="881" spans="20:20">
      <c r="T881" s="6"/>
    </row>
    <row r="882" spans="20:20">
      <c r="T882" s="6"/>
    </row>
    <row r="883" spans="20:20">
      <c r="T883" s="6"/>
    </row>
    <row r="884" spans="20:20">
      <c r="T884" s="6"/>
    </row>
    <row r="885" spans="20:20">
      <c r="T885" s="6"/>
    </row>
    <row r="886" spans="20:20">
      <c r="T886" s="6"/>
    </row>
    <row r="887" spans="20:20">
      <c r="T887" s="6"/>
    </row>
    <row r="888" spans="20:20">
      <c r="T888" s="6"/>
    </row>
    <row r="889" spans="20:20">
      <c r="T889" s="6"/>
    </row>
    <row r="890" spans="20:20">
      <c r="T890" s="6"/>
    </row>
    <row r="891" spans="20:20">
      <c r="T891" s="6"/>
    </row>
    <row r="892" spans="20:20">
      <c r="T892" s="6"/>
    </row>
    <row r="893" spans="20:20">
      <c r="T893" s="6"/>
    </row>
    <row r="894" spans="20:20">
      <c r="T894" s="6"/>
    </row>
    <row r="895" spans="20:20">
      <c r="T895" s="6"/>
    </row>
    <row r="896" spans="20:20">
      <c r="T896" s="6"/>
    </row>
    <row r="897" spans="20:20">
      <c r="T897" s="6"/>
    </row>
    <row r="898" spans="20:20">
      <c r="T898" s="6"/>
    </row>
    <row r="899" spans="20:20">
      <c r="T899" s="6"/>
    </row>
    <row r="900" spans="20:20">
      <c r="T900" s="6"/>
    </row>
    <row r="901" spans="20:20">
      <c r="T901" s="6"/>
    </row>
    <row r="902" spans="20:20">
      <c r="T902" s="6"/>
    </row>
    <row r="903" spans="20:20">
      <c r="T903" s="6"/>
    </row>
    <row r="904" spans="20:20">
      <c r="T904" s="6"/>
    </row>
    <row r="905" spans="20:20">
      <c r="T905" s="6"/>
    </row>
    <row r="906" spans="20:20">
      <c r="T906" s="6"/>
    </row>
    <row r="907" spans="20:20">
      <c r="T907" s="6"/>
    </row>
    <row r="908" spans="20:20">
      <c r="T908" s="6"/>
    </row>
    <row r="909" spans="20:20">
      <c r="T909" s="6"/>
    </row>
    <row r="910" spans="20:20">
      <c r="T910" s="6"/>
    </row>
    <row r="911" spans="20:20">
      <c r="T911" s="6"/>
    </row>
    <row r="912" spans="20:20">
      <c r="T912" s="6"/>
    </row>
    <row r="913" spans="20:20">
      <c r="T913" s="6"/>
    </row>
    <row r="914" spans="20:20">
      <c r="T914" s="6"/>
    </row>
    <row r="915" spans="20:20">
      <c r="T915" s="6"/>
    </row>
    <row r="916" spans="20:20">
      <c r="T916" s="6"/>
    </row>
    <row r="917" spans="20:20">
      <c r="T917" s="6"/>
    </row>
    <row r="918" spans="20:20">
      <c r="T918" s="6"/>
    </row>
    <row r="919" spans="20:20">
      <c r="T919" s="6"/>
    </row>
    <row r="920" spans="20:20">
      <c r="T920" s="6"/>
    </row>
    <row r="921" spans="20:20">
      <c r="T921" s="6"/>
    </row>
    <row r="922" spans="20:20">
      <c r="T922" s="6"/>
    </row>
    <row r="923" spans="20:20">
      <c r="T923" s="6"/>
    </row>
    <row r="924" spans="20:20">
      <c r="T924" s="6"/>
    </row>
    <row r="925" spans="20:20">
      <c r="T925" s="6"/>
    </row>
    <row r="926" spans="20:20">
      <c r="T926" s="6"/>
    </row>
    <row r="927" spans="20:20">
      <c r="T927" s="6"/>
    </row>
    <row r="928" spans="20:20">
      <c r="T928" s="6"/>
    </row>
    <row r="929" spans="20:20">
      <c r="T929" s="6"/>
    </row>
    <row r="930" spans="20:20">
      <c r="T930" s="6"/>
    </row>
    <row r="931" spans="20:20">
      <c r="T931" s="6"/>
    </row>
    <row r="932" spans="20:20">
      <c r="T932" s="6"/>
    </row>
    <row r="933" spans="20:20">
      <c r="T933" s="6"/>
    </row>
    <row r="934" spans="20:20">
      <c r="T934" s="6"/>
    </row>
    <row r="935" spans="20:20">
      <c r="T935" s="6"/>
    </row>
    <row r="936" spans="20:20">
      <c r="T936" s="6"/>
    </row>
    <row r="937" spans="20:20">
      <c r="T937" s="6"/>
    </row>
    <row r="938" spans="20:20">
      <c r="T938" s="6"/>
    </row>
    <row r="939" spans="20:20">
      <c r="T939" s="6"/>
    </row>
    <row r="940" spans="20:20">
      <c r="T940" s="6"/>
    </row>
    <row r="941" spans="20:20">
      <c r="T941" s="6"/>
    </row>
    <row r="942" spans="20:20">
      <c r="T942" s="6"/>
    </row>
    <row r="943" spans="20:20">
      <c r="T943" s="6"/>
    </row>
    <row r="944" spans="20:20">
      <c r="T944" s="6"/>
    </row>
    <row r="945" spans="20:20">
      <c r="T945" s="6"/>
    </row>
    <row r="946" spans="20:20">
      <c r="T946" s="6"/>
    </row>
    <row r="947" spans="20:20">
      <c r="T947" s="6"/>
    </row>
    <row r="948" spans="20:20">
      <c r="T948" s="6"/>
    </row>
    <row r="949" spans="20:20">
      <c r="T949" s="6"/>
    </row>
    <row r="950" spans="20:20">
      <c r="T950" s="6"/>
    </row>
    <row r="951" spans="20:20">
      <c r="T951" s="6"/>
    </row>
    <row r="952" spans="20:20">
      <c r="T952" s="6"/>
    </row>
    <row r="953" spans="20:20">
      <c r="T953" s="6"/>
    </row>
    <row r="954" spans="20:20">
      <c r="T954" s="6"/>
    </row>
    <row r="955" spans="20:20">
      <c r="T955" s="6"/>
    </row>
    <row r="956" spans="20:20">
      <c r="T956" s="6"/>
    </row>
    <row r="957" spans="20:20">
      <c r="T957" s="6"/>
    </row>
    <row r="958" spans="20:20">
      <c r="T958" s="6"/>
    </row>
    <row r="959" spans="20:20">
      <c r="T959" s="6"/>
    </row>
    <row r="960" spans="20:20">
      <c r="T960" s="6"/>
    </row>
    <row r="961" spans="20:20">
      <c r="T961" s="6"/>
    </row>
    <row r="962" spans="20:20">
      <c r="T962" s="6"/>
    </row>
    <row r="963" spans="20:20">
      <c r="T963" s="6"/>
    </row>
    <row r="964" spans="20:20">
      <c r="T964" s="6"/>
    </row>
    <row r="965" spans="20:20">
      <c r="T965" s="6"/>
    </row>
    <row r="966" spans="20:20">
      <c r="T966" s="6"/>
    </row>
    <row r="967" spans="20:20">
      <c r="T967" s="6"/>
    </row>
    <row r="968" spans="20:20">
      <c r="T968" s="6"/>
    </row>
    <row r="969" spans="20:20">
      <c r="T969" s="6"/>
    </row>
    <row r="970" spans="20:20">
      <c r="T970" s="6"/>
    </row>
    <row r="971" spans="20:20">
      <c r="T971" s="6"/>
    </row>
    <row r="972" spans="20:20">
      <c r="T972" s="6"/>
    </row>
    <row r="973" spans="20:20">
      <c r="T973" s="6"/>
    </row>
    <row r="974" spans="20:20">
      <c r="T974" s="6"/>
    </row>
    <row r="975" spans="20:20">
      <c r="T975" s="6"/>
    </row>
    <row r="976" spans="20:20">
      <c r="T976" s="6"/>
    </row>
    <row r="977" spans="20:20">
      <c r="T977" s="6"/>
    </row>
    <row r="978" spans="20:20">
      <c r="T978" s="6"/>
    </row>
    <row r="979" spans="20:20">
      <c r="T979" s="6"/>
    </row>
    <row r="980" spans="20:20">
      <c r="T980" s="6"/>
    </row>
    <row r="981" spans="20:20">
      <c r="T981" s="6"/>
    </row>
    <row r="982" spans="20:20">
      <c r="T982" s="6"/>
    </row>
    <row r="983" spans="20:20">
      <c r="T983" s="6"/>
    </row>
    <row r="984" spans="20:20">
      <c r="T984" s="6"/>
    </row>
    <row r="985" spans="20:20">
      <c r="T985" s="6"/>
    </row>
    <row r="986" spans="20:20">
      <c r="T986" s="6"/>
    </row>
    <row r="987" spans="20:20">
      <c r="T987" s="6"/>
    </row>
    <row r="988" spans="20:20">
      <c r="T988" s="6"/>
    </row>
    <row r="989" spans="20:20">
      <c r="T989" s="6"/>
    </row>
    <row r="990" spans="20:20">
      <c r="T990" s="6"/>
    </row>
    <row r="991" spans="20:20">
      <c r="T991" s="6"/>
    </row>
    <row r="992" spans="20:20">
      <c r="T992" s="6"/>
    </row>
    <row r="993" spans="20:20">
      <c r="T993" s="6"/>
    </row>
    <row r="994" spans="20:20">
      <c r="T994" s="6"/>
    </row>
    <row r="995" spans="20:20">
      <c r="T995" s="6"/>
    </row>
    <row r="996" spans="20:20">
      <c r="T996" s="6"/>
    </row>
    <row r="997" spans="20:20">
      <c r="T997" s="6"/>
    </row>
    <row r="998" spans="20:20">
      <c r="T998" s="6"/>
    </row>
    <row r="999" spans="20:20">
      <c r="T999" s="6"/>
    </row>
    <row r="1000" spans="20:20">
      <c r="T1000" s="6"/>
    </row>
    <row r="1001" spans="20:20">
      <c r="T1001" s="6"/>
    </row>
    <row r="1002" spans="20:20">
      <c r="T1002" s="6"/>
    </row>
    <row r="1003" spans="20:20">
      <c r="T1003" s="6"/>
    </row>
    <row r="1004" spans="20:20">
      <c r="T1004" s="6"/>
    </row>
    <row r="1005" spans="20:20">
      <c r="T1005" s="6"/>
    </row>
    <row r="1006" spans="20:20">
      <c r="T1006" s="6"/>
    </row>
    <row r="1007" spans="20:20">
      <c r="T1007" s="6"/>
    </row>
    <row r="1008" spans="20:20">
      <c r="T1008" s="6"/>
    </row>
    <row r="1009" spans="20:20">
      <c r="T1009" s="6"/>
    </row>
    <row r="1010" spans="20:20">
      <c r="T1010" s="6"/>
    </row>
    <row r="1011" spans="20:20">
      <c r="T1011" s="6"/>
    </row>
    <row r="1012" spans="20:20">
      <c r="T1012" s="6"/>
    </row>
    <row r="1013" spans="20:20">
      <c r="T1013" s="6"/>
    </row>
    <row r="1014" spans="20:20">
      <c r="T1014" s="6"/>
    </row>
    <row r="1015" spans="20:20">
      <c r="T1015" s="6"/>
    </row>
    <row r="1016" spans="20:20">
      <c r="T1016" s="6"/>
    </row>
    <row r="1017" spans="20:20">
      <c r="T1017" s="6"/>
    </row>
    <row r="1018" spans="20:20">
      <c r="T1018" s="6"/>
    </row>
    <row r="1019" spans="20:20">
      <c r="T1019" s="6"/>
    </row>
    <row r="1020" spans="20:20">
      <c r="T1020" s="6"/>
    </row>
    <row r="1021" spans="20:20">
      <c r="T1021" s="6"/>
    </row>
    <row r="1022" spans="20:20">
      <c r="T1022" s="6"/>
    </row>
    <row r="1023" spans="20:20">
      <c r="T1023" s="6"/>
    </row>
    <row r="1024" spans="20:20">
      <c r="T1024" s="6"/>
    </row>
    <row r="1025" spans="20:20">
      <c r="T1025" s="6"/>
    </row>
    <row r="1026" spans="20:20">
      <c r="T1026" s="6"/>
    </row>
    <row r="1027" spans="20:20">
      <c r="T1027" s="6"/>
    </row>
    <row r="1028" spans="20:20">
      <c r="T1028" s="6"/>
    </row>
    <row r="1029" spans="20:20">
      <c r="T1029" s="6"/>
    </row>
    <row r="1030" spans="20:20">
      <c r="T1030" s="6"/>
    </row>
    <row r="1031" spans="20:20">
      <c r="T1031" s="6"/>
    </row>
    <row r="1032" spans="20:20">
      <c r="T1032" s="6"/>
    </row>
    <row r="1033" spans="20:20">
      <c r="T1033" s="6"/>
    </row>
    <row r="1034" spans="20:20">
      <c r="T1034" s="6"/>
    </row>
    <row r="1035" spans="20:20">
      <c r="T1035" s="6"/>
    </row>
    <row r="1036" spans="20:20">
      <c r="T1036" s="6"/>
    </row>
    <row r="1037" spans="20:20">
      <c r="T1037" s="6"/>
    </row>
    <row r="1038" spans="20:20">
      <c r="T1038" s="6"/>
    </row>
    <row r="1039" spans="20:20">
      <c r="T1039" s="6"/>
    </row>
    <row r="1040" spans="20:20">
      <c r="T1040" s="6"/>
    </row>
    <row r="1041" spans="20:20">
      <c r="T1041" s="6"/>
    </row>
    <row r="1042" spans="20:20">
      <c r="T1042" s="6"/>
    </row>
    <row r="1043" spans="20:20">
      <c r="T1043" s="6"/>
    </row>
    <row r="1044" spans="20:20">
      <c r="T1044" s="6"/>
    </row>
    <row r="1045" spans="20:20">
      <c r="T1045" s="6"/>
    </row>
    <row r="1046" spans="20:20">
      <c r="T1046" s="6"/>
    </row>
    <row r="1047" spans="20:20">
      <c r="T1047" s="6"/>
    </row>
    <row r="1048" spans="20:20">
      <c r="T1048" s="6"/>
    </row>
    <row r="1049" spans="20:20">
      <c r="T1049" s="6"/>
    </row>
    <row r="1050" spans="20:20">
      <c r="T1050" s="6"/>
    </row>
    <row r="1051" spans="20:20">
      <c r="T1051" s="6"/>
    </row>
    <row r="1052" spans="20:20">
      <c r="T1052" s="6"/>
    </row>
    <row r="1053" spans="20:20">
      <c r="T1053" s="6"/>
    </row>
    <row r="1054" spans="20:20">
      <c r="T1054" s="6"/>
    </row>
    <row r="1055" spans="20:20">
      <c r="T1055" s="6"/>
    </row>
    <row r="1056" spans="20:20">
      <c r="T1056" s="6"/>
    </row>
    <row r="1057" spans="20:20">
      <c r="T1057" s="6"/>
    </row>
    <row r="1058" spans="20:20">
      <c r="T1058" s="6"/>
    </row>
    <row r="1059" spans="20:20">
      <c r="T1059" s="6"/>
    </row>
    <row r="1060" spans="20:20">
      <c r="T1060" s="6"/>
    </row>
    <row r="1061" spans="20:20">
      <c r="T1061" s="6"/>
    </row>
    <row r="1062" spans="20:20">
      <c r="T1062" s="6"/>
    </row>
    <row r="1063" spans="20:20">
      <c r="T1063" s="6"/>
    </row>
    <row r="1064" spans="20:20">
      <c r="T1064" s="6"/>
    </row>
    <row r="1065" spans="20:20">
      <c r="T1065" s="6"/>
    </row>
    <row r="1066" spans="20:20">
      <c r="T1066" s="6"/>
    </row>
    <row r="1067" spans="20:20">
      <c r="T1067" s="6"/>
    </row>
    <row r="1068" spans="20:20">
      <c r="T1068" s="6"/>
    </row>
    <row r="1069" spans="20:20">
      <c r="T1069" s="6"/>
    </row>
    <row r="1070" spans="20:20">
      <c r="T1070" s="6"/>
    </row>
    <row r="1071" spans="20:20">
      <c r="T1071" s="6"/>
    </row>
    <row r="1072" spans="20:20">
      <c r="T1072" s="6"/>
    </row>
    <row r="1073" spans="20:20">
      <c r="T1073" s="6"/>
    </row>
    <row r="1074" spans="20:20">
      <c r="T1074" s="6"/>
    </row>
    <row r="1075" spans="20:20">
      <c r="T1075" s="6"/>
    </row>
    <row r="1076" spans="20:20">
      <c r="T1076" s="6"/>
    </row>
    <row r="1077" spans="20:20">
      <c r="T1077" s="6"/>
    </row>
    <row r="1078" spans="20:20">
      <c r="T1078" s="6"/>
    </row>
    <row r="1079" spans="20:20">
      <c r="T1079" s="6"/>
    </row>
    <row r="1080" spans="20:20">
      <c r="T1080" s="6"/>
    </row>
    <row r="1081" spans="20:20">
      <c r="T1081" s="6"/>
    </row>
    <row r="1082" spans="20:20">
      <c r="T1082" s="6"/>
    </row>
    <row r="1083" spans="20:20">
      <c r="T1083" s="6"/>
    </row>
    <row r="1084" spans="20:20">
      <c r="T1084" s="6"/>
    </row>
    <row r="1085" spans="20:20">
      <c r="T1085" s="6"/>
    </row>
    <row r="1086" spans="20:20">
      <c r="T1086" s="6"/>
    </row>
    <row r="1087" spans="20:20">
      <c r="T1087" s="6"/>
    </row>
    <row r="1088" spans="20:20">
      <c r="T1088" s="6"/>
    </row>
    <row r="1089" spans="20:20">
      <c r="T1089" s="6"/>
    </row>
    <row r="1090" spans="20:20">
      <c r="T1090" s="6"/>
    </row>
    <row r="1091" spans="20:20">
      <c r="T1091" s="6"/>
    </row>
    <row r="1092" spans="20:20">
      <c r="T1092" s="6"/>
    </row>
    <row r="1093" spans="20:20">
      <c r="T1093" s="6"/>
    </row>
    <row r="1094" spans="20:20">
      <c r="T1094" s="6"/>
    </row>
    <row r="1095" spans="20:20">
      <c r="T1095" s="6"/>
    </row>
    <row r="1096" spans="20:20">
      <c r="T1096" s="6"/>
    </row>
    <row r="1097" spans="20:20">
      <c r="T1097" s="6"/>
    </row>
    <row r="1098" spans="20:20">
      <c r="T1098" s="6"/>
    </row>
    <row r="1099" spans="20:20">
      <c r="T1099" s="6"/>
    </row>
    <row r="1100" spans="20:20">
      <c r="T1100" s="6"/>
    </row>
    <row r="1101" spans="20:20">
      <c r="T1101" s="6"/>
    </row>
    <row r="1102" spans="20:20">
      <c r="T1102" s="6"/>
    </row>
    <row r="1103" spans="20:20">
      <c r="T1103" s="6"/>
    </row>
    <row r="1104" spans="20:20">
      <c r="T1104" s="6"/>
    </row>
    <row r="1105" spans="20:20">
      <c r="T1105" s="6"/>
    </row>
    <row r="1106" spans="20:20">
      <c r="T1106" s="6"/>
    </row>
    <row r="1107" spans="20:20">
      <c r="T1107" s="6"/>
    </row>
    <row r="1108" spans="20:20">
      <c r="T1108" s="6"/>
    </row>
    <row r="1109" spans="20:20">
      <c r="T1109" s="6"/>
    </row>
    <row r="1110" spans="20:20">
      <c r="T1110" s="6"/>
    </row>
    <row r="1111" spans="20:20">
      <c r="T1111" s="6"/>
    </row>
    <row r="1112" spans="20:20">
      <c r="T1112" s="6"/>
    </row>
    <row r="1113" spans="20:20">
      <c r="T1113" s="6"/>
    </row>
    <row r="1114" spans="20:20">
      <c r="T1114" s="6"/>
    </row>
    <row r="1115" spans="20:20">
      <c r="T1115" s="6"/>
    </row>
    <row r="1116" spans="20:20">
      <c r="T1116" s="6"/>
    </row>
    <row r="1117" spans="20:20">
      <c r="T1117" s="6"/>
    </row>
    <row r="1118" spans="20:20">
      <c r="T1118" s="6"/>
    </row>
    <row r="1119" spans="20:20">
      <c r="T1119" s="6"/>
    </row>
    <row r="1120" spans="20:20">
      <c r="T1120" s="6"/>
    </row>
    <row r="1121" spans="20:20">
      <c r="T1121" s="6"/>
    </row>
    <row r="1122" spans="20:20">
      <c r="T1122" s="6"/>
    </row>
    <row r="1123" spans="20:20">
      <c r="T1123" s="6"/>
    </row>
    <row r="1124" spans="20:20">
      <c r="T1124" s="6"/>
    </row>
    <row r="1125" spans="20:20">
      <c r="T1125" s="6"/>
    </row>
    <row r="1126" spans="20:20">
      <c r="T1126" s="6"/>
    </row>
    <row r="1127" spans="20:20">
      <c r="T1127" s="6"/>
    </row>
    <row r="1128" spans="20:20">
      <c r="T1128" s="6"/>
    </row>
    <row r="1129" spans="20:20">
      <c r="T1129" s="6"/>
    </row>
    <row r="1130" spans="20:20">
      <c r="T1130" s="6"/>
    </row>
    <row r="1131" spans="20:20">
      <c r="T1131" s="6"/>
    </row>
    <row r="1132" spans="20:20">
      <c r="T1132" s="6"/>
    </row>
    <row r="1133" spans="20:20">
      <c r="T1133" s="6"/>
    </row>
    <row r="1134" spans="20:20">
      <c r="T1134" s="6"/>
    </row>
    <row r="1135" spans="20:20">
      <c r="T1135" s="6"/>
    </row>
    <row r="1136" spans="20:20">
      <c r="T1136" s="6"/>
    </row>
    <row r="1137" spans="20:20">
      <c r="T1137" s="6"/>
    </row>
    <row r="1138" spans="20:20">
      <c r="T1138" s="6"/>
    </row>
    <row r="1139" spans="20:20">
      <c r="T1139" s="6"/>
    </row>
    <row r="1140" spans="20:20">
      <c r="T1140" s="6"/>
    </row>
    <row r="1141" spans="20:20">
      <c r="T1141" s="6"/>
    </row>
    <row r="1142" spans="20:20">
      <c r="T1142" s="6"/>
    </row>
    <row r="1143" spans="20:20">
      <c r="T1143" s="6"/>
    </row>
    <row r="1144" spans="20:20">
      <c r="T1144" s="6"/>
    </row>
    <row r="1145" spans="20:20">
      <c r="T1145" s="6"/>
    </row>
    <row r="1146" spans="20:20">
      <c r="T1146" s="6"/>
    </row>
    <row r="1147" spans="20:20">
      <c r="T1147" s="6"/>
    </row>
    <row r="1148" spans="20:20">
      <c r="T1148" s="6"/>
    </row>
    <row r="1149" spans="20:20">
      <c r="T1149" s="6"/>
    </row>
    <row r="1150" spans="20:20">
      <c r="T1150" s="6"/>
    </row>
    <row r="1151" spans="20:20">
      <c r="T1151" s="6"/>
    </row>
    <row r="1152" spans="20:20">
      <c r="T1152" s="6"/>
    </row>
    <row r="1153" spans="20:20">
      <c r="T1153" s="6"/>
    </row>
    <row r="1154" spans="20:20">
      <c r="T1154" s="6"/>
    </row>
    <row r="1155" spans="20:20">
      <c r="T1155" s="6"/>
    </row>
    <row r="1156" spans="20:20">
      <c r="T1156" s="6"/>
    </row>
    <row r="1157" spans="20:20">
      <c r="T1157" s="6"/>
    </row>
    <row r="1158" spans="20:20">
      <c r="T1158" s="6"/>
    </row>
    <row r="1159" spans="20:20">
      <c r="T1159" s="6"/>
    </row>
    <row r="1160" spans="20:20">
      <c r="T1160" s="6"/>
    </row>
    <row r="1161" spans="20:20">
      <c r="T1161" s="6"/>
    </row>
    <row r="1162" spans="20:20">
      <c r="T1162" s="6"/>
    </row>
    <row r="1163" spans="20:20">
      <c r="T1163" s="6"/>
    </row>
    <row r="1164" spans="20:20">
      <c r="T1164" s="6"/>
    </row>
    <row r="1165" spans="20:20">
      <c r="T1165" s="6"/>
    </row>
    <row r="1166" spans="20:20">
      <c r="T1166" s="6"/>
    </row>
    <row r="1167" spans="20:20">
      <c r="T1167" s="6"/>
    </row>
    <row r="1168" spans="20:20">
      <c r="T1168" s="6"/>
    </row>
    <row r="1169" spans="20:20">
      <c r="T1169" s="6"/>
    </row>
    <row r="1170" spans="20:20">
      <c r="T1170" s="6"/>
    </row>
    <row r="1171" spans="20:20">
      <c r="T1171" s="6"/>
    </row>
    <row r="1172" spans="20:20">
      <c r="T1172" s="6"/>
    </row>
    <row r="1173" spans="20:20">
      <c r="T1173" s="6"/>
    </row>
    <row r="1174" spans="20:20">
      <c r="T1174" s="6"/>
    </row>
    <row r="1175" spans="20:20">
      <c r="T1175" s="6"/>
    </row>
    <row r="1176" spans="20:20">
      <c r="T1176" s="6"/>
    </row>
    <row r="1177" spans="20:20">
      <c r="T1177" s="6"/>
    </row>
    <row r="1178" spans="20:20">
      <c r="T1178" s="6"/>
    </row>
    <row r="1179" spans="20:20">
      <c r="T1179" s="6"/>
    </row>
    <row r="1180" spans="20:20">
      <c r="T1180" s="6"/>
    </row>
    <row r="1181" spans="20:20">
      <c r="T1181" s="6"/>
    </row>
    <row r="1182" spans="20:20">
      <c r="T1182" s="6"/>
    </row>
    <row r="1183" spans="20:20">
      <c r="T1183" s="6"/>
    </row>
    <row r="1184" spans="20:20">
      <c r="T1184" s="6"/>
    </row>
    <row r="1185" spans="20:20">
      <c r="T1185" s="6"/>
    </row>
    <row r="1186" spans="20:20">
      <c r="T1186" s="6"/>
    </row>
    <row r="1187" spans="20:20">
      <c r="T1187" s="6"/>
    </row>
    <row r="1188" spans="20:20">
      <c r="T1188" s="6"/>
    </row>
    <row r="1189" spans="20:20">
      <c r="T1189" s="6"/>
    </row>
    <row r="1190" spans="20:20">
      <c r="T1190" s="6"/>
    </row>
    <row r="1191" spans="20:20">
      <c r="T1191" s="6"/>
    </row>
    <row r="1192" spans="20:20">
      <c r="T1192" s="6"/>
    </row>
    <row r="1193" spans="20:20">
      <c r="T1193" s="6"/>
    </row>
    <row r="1194" spans="20:20">
      <c r="T1194" s="6"/>
    </row>
    <row r="1195" spans="20:20">
      <c r="T1195" s="6"/>
    </row>
    <row r="1196" spans="20:20">
      <c r="T1196" s="6"/>
    </row>
    <row r="1197" spans="20:20">
      <c r="T1197" s="6"/>
    </row>
    <row r="1198" spans="20:20">
      <c r="T1198" s="6"/>
    </row>
    <row r="1199" spans="20:20">
      <c r="T1199" s="6"/>
    </row>
    <row r="1200" spans="20:20">
      <c r="T1200" s="6"/>
    </row>
    <row r="1201" spans="20:20">
      <c r="T1201" s="6"/>
    </row>
    <row r="1202" spans="20:20">
      <c r="T1202" s="6"/>
    </row>
    <row r="1203" spans="20:20">
      <c r="T1203" s="6"/>
    </row>
    <row r="1204" spans="20:20">
      <c r="T1204" s="6"/>
    </row>
    <row r="1205" spans="20:20">
      <c r="T1205" s="6"/>
    </row>
    <row r="1206" spans="20:20">
      <c r="T1206" s="6"/>
    </row>
    <row r="1207" spans="20:20">
      <c r="T1207" s="6"/>
    </row>
    <row r="1208" spans="20:20">
      <c r="T1208" s="6"/>
    </row>
    <row r="1209" spans="20:20">
      <c r="T1209" s="6"/>
    </row>
    <row r="1210" spans="20:20">
      <c r="T1210" s="6"/>
    </row>
    <row r="1211" spans="20:20">
      <c r="T1211" s="6"/>
    </row>
    <row r="1212" spans="20:20">
      <c r="T1212" s="6"/>
    </row>
    <row r="1213" spans="20:20">
      <c r="T1213" s="6"/>
    </row>
    <row r="1214" spans="20:20">
      <c r="T1214" s="6"/>
    </row>
    <row r="1215" spans="20:20">
      <c r="T1215" s="6"/>
    </row>
    <row r="1216" spans="20:20">
      <c r="T1216" s="6"/>
    </row>
    <row r="1217" spans="20:20">
      <c r="T1217" s="6"/>
    </row>
    <row r="1218" spans="20:20">
      <c r="T1218" s="6"/>
    </row>
    <row r="1219" spans="20:20">
      <c r="T1219" s="6"/>
    </row>
    <row r="1220" spans="20:20">
      <c r="T1220" s="6"/>
    </row>
    <row r="1221" spans="20:20">
      <c r="T1221" s="6"/>
    </row>
    <row r="1222" spans="20:20">
      <c r="T1222" s="6"/>
    </row>
    <row r="1223" spans="20:20">
      <c r="T1223" s="6"/>
    </row>
    <row r="1224" spans="20:20">
      <c r="T1224" s="6"/>
    </row>
    <row r="1225" spans="20:20">
      <c r="T1225" s="6"/>
    </row>
    <row r="1226" spans="20:20">
      <c r="T1226" s="6"/>
    </row>
    <row r="1227" spans="20:20">
      <c r="T1227" s="6"/>
    </row>
    <row r="1228" spans="20:20">
      <c r="T1228" s="6"/>
    </row>
    <row r="1229" spans="20:20">
      <c r="T1229" s="6"/>
    </row>
    <row r="1230" spans="20:20">
      <c r="T1230" s="6"/>
    </row>
    <row r="1231" spans="20:20">
      <c r="T1231" s="6"/>
    </row>
    <row r="1232" spans="20:20">
      <c r="T1232" s="6"/>
    </row>
    <row r="1233" spans="20:20">
      <c r="T1233" s="6"/>
    </row>
    <row r="1234" spans="20:20">
      <c r="T1234" s="6"/>
    </row>
    <row r="1235" spans="20:20">
      <c r="T1235" s="6"/>
    </row>
    <row r="1236" spans="20:20">
      <c r="T1236" s="6"/>
    </row>
    <row r="1237" spans="20:20">
      <c r="T1237" s="6"/>
    </row>
    <row r="1238" spans="20:20">
      <c r="T1238" s="6"/>
    </row>
    <row r="1239" spans="20:20">
      <c r="T1239" s="6"/>
    </row>
    <row r="1240" spans="20:20">
      <c r="T1240" s="6"/>
    </row>
    <row r="1241" spans="20:20">
      <c r="T1241" s="6"/>
    </row>
    <row r="1242" spans="20:20">
      <c r="T1242" s="6"/>
    </row>
    <row r="1243" spans="20:20">
      <c r="T1243" s="6"/>
    </row>
    <row r="1244" spans="20:20">
      <c r="T1244" s="6"/>
    </row>
    <row r="1245" spans="20:20">
      <c r="T1245" s="6"/>
    </row>
    <row r="1246" spans="20:20">
      <c r="T1246" s="6"/>
    </row>
    <row r="1247" spans="20:20">
      <c r="T1247" s="6"/>
    </row>
    <row r="1248" spans="20:20">
      <c r="T1248" s="6"/>
    </row>
    <row r="1249" spans="20:20">
      <c r="T1249" s="6"/>
    </row>
    <row r="1250" spans="20:20">
      <c r="T1250" s="6"/>
    </row>
    <row r="1251" spans="20:20">
      <c r="T1251" s="6"/>
    </row>
    <row r="1252" spans="20:20">
      <c r="T1252" s="6"/>
    </row>
    <row r="1253" spans="20:20">
      <c r="T1253" s="6"/>
    </row>
    <row r="1254" spans="20:20">
      <c r="T1254" s="6"/>
    </row>
    <row r="1255" spans="20:20">
      <c r="T1255" s="6"/>
    </row>
    <row r="1256" spans="20:20">
      <c r="T1256" s="6"/>
    </row>
    <row r="1257" spans="20:20">
      <c r="T1257" s="6"/>
    </row>
    <row r="1258" spans="20:20">
      <c r="T1258" s="6"/>
    </row>
    <row r="1259" spans="20:20">
      <c r="T1259" s="6"/>
    </row>
    <row r="1260" spans="20:20">
      <c r="T1260" s="6"/>
    </row>
    <row r="1261" spans="20:20">
      <c r="T1261" s="6"/>
    </row>
    <row r="1262" spans="20:20">
      <c r="T1262" s="6"/>
    </row>
    <row r="1263" spans="20:20">
      <c r="T1263" s="6"/>
    </row>
    <row r="1264" spans="20:20">
      <c r="T1264" s="6"/>
    </row>
    <row r="1265" spans="20:20">
      <c r="T1265" s="6"/>
    </row>
    <row r="1266" spans="20:20">
      <c r="T1266" s="6"/>
    </row>
    <row r="1267" spans="20:20">
      <c r="T1267" s="6"/>
    </row>
    <row r="1268" spans="20:20">
      <c r="T1268" s="6"/>
    </row>
    <row r="1269" spans="20:20">
      <c r="T1269" s="6"/>
    </row>
    <row r="1270" spans="20:20">
      <c r="T1270" s="6"/>
    </row>
    <row r="1271" spans="20:20">
      <c r="T1271" s="6"/>
    </row>
    <row r="1272" spans="20:20">
      <c r="T1272" s="6"/>
    </row>
    <row r="1273" spans="20:20">
      <c r="T1273" s="6"/>
    </row>
    <row r="1274" spans="20:20">
      <c r="T1274" s="6"/>
    </row>
    <row r="1275" spans="20:20">
      <c r="T1275" s="6"/>
    </row>
    <row r="1276" spans="20:20">
      <c r="T1276" s="6"/>
    </row>
    <row r="1277" spans="20:20">
      <c r="T1277" s="6"/>
    </row>
    <row r="1278" spans="20:20">
      <c r="T1278" s="6"/>
    </row>
    <row r="1279" spans="20:20">
      <c r="T1279" s="6"/>
    </row>
    <row r="1280" spans="20:20">
      <c r="T1280" s="6"/>
    </row>
    <row r="1281" spans="20:20">
      <c r="T1281" s="6"/>
    </row>
    <row r="1282" spans="20:20">
      <c r="T1282" s="6"/>
    </row>
    <row r="1283" spans="20:20">
      <c r="T1283" s="6"/>
    </row>
    <row r="1284" spans="20:20">
      <c r="T1284" s="6"/>
    </row>
    <row r="1285" spans="20:20">
      <c r="T1285" s="6"/>
    </row>
    <row r="1286" spans="20:20">
      <c r="T1286" s="6"/>
    </row>
    <row r="1287" spans="20:20">
      <c r="T1287" s="6"/>
    </row>
    <row r="1288" spans="20:20">
      <c r="T1288" s="6"/>
    </row>
    <row r="1289" spans="20:20">
      <c r="T1289" s="6"/>
    </row>
    <row r="1290" spans="20:20">
      <c r="T1290" s="6"/>
    </row>
    <row r="1291" spans="20:20">
      <c r="T1291" s="6"/>
    </row>
    <row r="1292" spans="20:20">
      <c r="T1292" s="6"/>
    </row>
    <row r="1293" spans="20:20">
      <c r="T1293" s="6"/>
    </row>
    <row r="1294" spans="20:20">
      <c r="T1294" s="6"/>
    </row>
    <row r="1295" spans="20:20">
      <c r="T1295" s="6"/>
    </row>
    <row r="1296" spans="20:20">
      <c r="T1296" s="6"/>
    </row>
    <row r="1297" spans="20:20">
      <c r="T1297" s="6"/>
    </row>
    <row r="1298" spans="20:20">
      <c r="T1298" s="6"/>
    </row>
    <row r="1299" spans="20:20">
      <c r="T1299" s="6"/>
    </row>
    <row r="1300" spans="20:20">
      <c r="T1300" s="6"/>
    </row>
    <row r="1301" spans="20:20">
      <c r="T1301" s="6"/>
    </row>
    <row r="1302" spans="20:20">
      <c r="T1302" s="6"/>
    </row>
    <row r="1303" spans="20:20">
      <c r="T1303" s="6"/>
    </row>
    <row r="1304" spans="20:20">
      <c r="T1304" s="6"/>
    </row>
    <row r="1305" spans="20:20">
      <c r="T1305" s="6"/>
    </row>
    <row r="1306" spans="20:20">
      <c r="T1306" s="6"/>
    </row>
    <row r="1307" spans="20:20">
      <c r="T1307" s="6"/>
    </row>
    <row r="1308" spans="20:20">
      <c r="T1308" s="6"/>
    </row>
    <row r="1309" spans="20:20">
      <c r="T1309" s="6"/>
    </row>
    <row r="1310" spans="20:20">
      <c r="T1310" s="6"/>
    </row>
    <row r="1311" spans="20:20">
      <c r="T1311" s="6"/>
    </row>
    <row r="1312" spans="20:20">
      <c r="T1312" s="6"/>
    </row>
    <row r="1313" spans="20:20">
      <c r="T1313" s="6"/>
    </row>
    <row r="1314" spans="20:20">
      <c r="T1314" s="6"/>
    </row>
    <row r="1315" spans="20:20">
      <c r="T1315" s="6"/>
    </row>
    <row r="1316" spans="20:20">
      <c r="T1316" s="6"/>
    </row>
    <row r="1317" spans="20:20">
      <c r="T1317" s="6"/>
    </row>
    <row r="1318" spans="20:20">
      <c r="T1318" s="6"/>
    </row>
    <row r="1319" spans="20:20">
      <c r="T1319" s="6"/>
    </row>
    <row r="1320" spans="20:20">
      <c r="T1320" s="6"/>
    </row>
    <row r="1321" spans="20:20">
      <c r="T1321" s="6"/>
    </row>
    <row r="1322" spans="20:20">
      <c r="T1322" s="6"/>
    </row>
    <row r="1323" spans="20:20">
      <c r="T1323" s="6"/>
    </row>
    <row r="1324" spans="20:20">
      <c r="T1324" s="6"/>
    </row>
    <row r="1325" spans="20:20">
      <c r="T1325" s="6"/>
    </row>
    <row r="1326" spans="20:20">
      <c r="T1326" s="6"/>
    </row>
    <row r="1327" spans="20:20">
      <c r="T1327" s="6"/>
    </row>
    <row r="1328" spans="20:20">
      <c r="T1328" s="6"/>
    </row>
    <row r="1329" spans="20:20">
      <c r="T1329" s="6"/>
    </row>
    <row r="1330" spans="20:20">
      <c r="T1330" s="6"/>
    </row>
    <row r="1331" spans="20:20">
      <c r="T1331" s="6"/>
    </row>
    <row r="1332" spans="20:20">
      <c r="T1332" s="6"/>
    </row>
    <row r="1333" spans="20:20">
      <c r="T1333" s="6"/>
    </row>
    <row r="1334" spans="20:20">
      <c r="T1334" s="6"/>
    </row>
    <row r="1335" spans="20:20">
      <c r="T1335" s="6"/>
    </row>
    <row r="1336" spans="20:20">
      <c r="T1336" s="6"/>
    </row>
    <row r="1337" spans="20:20">
      <c r="T1337" s="6"/>
    </row>
    <row r="1338" spans="20:20">
      <c r="T1338" s="6"/>
    </row>
    <row r="1339" spans="20:20">
      <c r="T1339" s="6"/>
    </row>
    <row r="1340" spans="20:20">
      <c r="T1340" s="6"/>
    </row>
    <row r="1341" spans="20:20">
      <c r="T1341" s="6"/>
    </row>
    <row r="1342" spans="20:20">
      <c r="T1342" s="6"/>
    </row>
    <row r="1343" spans="20:20">
      <c r="T1343" s="6"/>
    </row>
    <row r="1344" spans="20:20">
      <c r="T1344" s="6"/>
    </row>
    <row r="1345" spans="20:20">
      <c r="T1345" s="6"/>
    </row>
    <row r="1346" spans="20:20">
      <c r="T1346" s="6"/>
    </row>
    <row r="1347" spans="20:20">
      <c r="T1347" s="6"/>
    </row>
    <row r="1348" spans="20:20">
      <c r="T1348" s="6"/>
    </row>
    <row r="1349" spans="20:20">
      <c r="T1349" s="6"/>
    </row>
    <row r="1350" spans="20:20">
      <c r="T1350" s="6"/>
    </row>
    <row r="1351" spans="20:20">
      <c r="T1351" s="6"/>
    </row>
    <row r="1352" spans="20:20">
      <c r="T1352" s="6"/>
    </row>
    <row r="1353" spans="20:20">
      <c r="T1353" s="6"/>
    </row>
    <row r="1354" spans="20:20">
      <c r="T1354" s="6"/>
    </row>
    <row r="1355" spans="20:20">
      <c r="T1355" s="6"/>
    </row>
    <row r="1356" spans="20:20">
      <c r="T1356" s="6"/>
    </row>
    <row r="1357" spans="20:20">
      <c r="T1357" s="6"/>
    </row>
    <row r="1358" spans="20:20">
      <c r="T1358" s="6"/>
    </row>
    <row r="1359" spans="20:20">
      <c r="T1359" s="6"/>
    </row>
    <row r="1360" spans="20:20">
      <c r="T1360" s="6"/>
    </row>
    <row r="1361" spans="20:20">
      <c r="T1361" s="6"/>
    </row>
    <row r="1362" spans="20:20">
      <c r="T1362" s="6"/>
    </row>
    <row r="1363" spans="20:20">
      <c r="T1363" s="6"/>
    </row>
    <row r="1364" spans="20:20">
      <c r="T1364" s="6"/>
    </row>
    <row r="1365" spans="20:20">
      <c r="T1365" s="6"/>
    </row>
    <row r="1366" spans="20:20">
      <c r="T1366" s="6"/>
    </row>
    <row r="1367" spans="20:20">
      <c r="T1367" s="6"/>
    </row>
    <row r="1368" spans="20:20">
      <c r="T1368" s="6"/>
    </row>
    <row r="1369" spans="20:20">
      <c r="T1369" s="6"/>
    </row>
    <row r="1370" spans="20:20">
      <c r="T1370" s="6"/>
    </row>
    <row r="1371" spans="20:20">
      <c r="T1371" s="6"/>
    </row>
    <row r="1372" spans="20:20">
      <c r="T1372" s="6"/>
    </row>
    <row r="1373" spans="20:20">
      <c r="T1373" s="6"/>
    </row>
    <row r="1374" spans="20:20">
      <c r="T1374" s="6"/>
    </row>
    <row r="1375" spans="20:20">
      <c r="T1375" s="6"/>
    </row>
    <row r="1376" spans="20:20">
      <c r="T1376" s="6"/>
    </row>
    <row r="1377" spans="20:20">
      <c r="T1377" s="6"/>
    </row>
    <row r="1378" spans="20:20">
      <c r="T1378" s="6"/>
    </row>
    <row r="1379" spans="20:20">
      <c r="T1379" s="6"/>
    </row>
    <row r="1380" spans="20:20">
      <c r="T1380" s="6"/>
    </row>
    <row r="1381" spans="20:20">
      <c r="T1381" s="6"/>
    </row>
    <row r="1382" spans="20:20">
      <c r="T1382" s="6"/>
    </row>
    <row r="1383" spans="20:20">
      <c r="T1383" s="6"/>
    </row>
    <row r="1384" spans="20:20">
      <c r="T1384" s="6"/>
    </row>
    <row r="1385" spans="20:20">
      <c r="T1385" s="6"/>
    </row>
    <row r="1386" spans="20:20">
      <c r="T1386" s="6"/>
    </row>
    <row r="1387" spans="20:20">
      <c r="T1387" s="6"/>
    </row>
    <row r="1388" spans="20:20">
      <c r="T1388" s="6"/>
    </row>
    <row r="1389" spans="20:20">
      <c r="T1389" s="6"/>
    </row>
    <row r="1390" spans="20:20">
      <c r="T1390" s="6"/>
    </row>
    <row r="1391" spans="20:20">
      <c r="T1391" s="6"/>
    </row>
    <row r="1392" spans="20:20">
      <c r="T1392" s="6"/>
    </row>
    <row r="1393" spans="20:20">
      <c r="T1393" s="6"/>
    </row>
    <row r="1394" spans="20:20">
      <c r="T1394" s="6"/>
    </row>
    <row r="1395" spans="20:20">
      <c r="T1395" s="6"/>
    </row>
    <row r="1396" spans="20:20">
      <c r="T1396" s="6"/>
    </row>
    <row r="1397" spans="20:20">
      <c r="T1397" s="6"/>
    </row>
    <row r="1398" spans="20:20">
      <c r="T1398" s="6"/>
    </row>
    <row r="1399" spans="20:20">
      <c r="T1399" s="6"/>
    </row>
    <row r="1400" spans="20:20">
      <c r="T1400" s="6"/>
    </row>
    <row r="1401" spans="20:20">
      <c r="T1401" s="6"/>
    </row>
    <row r="1402" spans="20:20">
      <c r="T1402" s="6"/>
    </row>
    <row r="1403" spans="20:20">
      <c r="T1403" s="6"/>
    </row>
    <row r="1404" spans="20:20">
      <c r="T1404" s="6"/>
    </row>
    <row r="1405" spans="20:20">
      <c r="T1405" s="6"/>
    </row>
    <row r="1406" spans="20:20">
      <c r="T1406" s="6"/>
    </row>
    <row r="1407" spans="20:20">
      <c r="T1407" s="6"/>
    </row>
    <row r="1408" spans="20:20">
      <c r="T1408" s="6"/>
    </row>
    <row r="1409" spans="20:20">
      <c r="T1409" s="6"/>
    </row>
    <row r="1410" spans="20:20">
      <c r="T1410" s="6"/>
    </row>
    <row r="1411" spans="20:20">
      <c r="T1411" s="6"/>
    </row>
    <row r="1412" spans="20:20">
      <c r="T1412" s="6"/>
    </row>
    <row r="1413" spans="20:20">
      <c r="T1413" s="6"/>
    </row>
    <row r="1414" spans="20:20">
      <c r="T1414" s="6"/>
    </row>
    <row r="1415" spans="20:20">
      <c r="T1415" s="6"/>
    </row>
    <row r="1416" spans="20:20">
      <c r="T1416" s="6"/>
    </row>
    <row r="1417" spans="20:20">
      <c r="T1417" s="6"/>
    </row>
    <row r="1418" spans="20:20">
      <c r="T1418" s="6"/>
    </row>
    <row r="1419" spans="20:20">
      <c r="T1419" s="6"/>
    </row>
    <row r="1420" spans="20:20">
      <c r="T1420" s="6"/>
    </row>
    <row r="1421" spans="20:20">
      <c r="T1421" s="6"/>
    </row>
    <row r="1422" spans="20:20">
      <c r="T1422" s="6"/>
    </row>
    <row r="1423" spans="20:20">
      <c r="T1423" s="6"/>
    </row>
    <row r="1424" spans="20:20">
      <c r="T1424" s="6"/>
    </row>
    <row r="1425" spans="20:20">
      <c r="T1425" s="6"/>
    </row>
    <row r="1426" spans="20:20">
      <c r="T1426" s="6"/>
    </row>
    <row r="1427" spans="20:20">
      <c r="T1427" s="6"/>
    </row>
    <row r="1428" spans="20:20">
      <c r="T1428" s="6"/>
    </row>
    <row r="1429" spans="20:20">
      <c r="T1429" s="6"/>
    </row>
    <row r="1430" spans="20:20">
      <c r="T1430" s="6"/>
    </row>
    <row r="1431" spans="20:20">
      <c r="T1431" s="6"/>
    </row>
    <row r="1432" spans="20:20">
      <c r="T1432" s="6"/>
    </row>
    <row r="1433" spans="20:20">
      <c r="T1433" s="6"/>
    </row>
    <row r="1434" spans="20:20">
      <c r="T1434" s="6"/>
    </row>
    <row r="1435" spans="20:20">
      <c r="T1435" s="6"/>
    </row>
    <row r="1436" spans="20:20">
      <c r="T1436" s="6"/>
    </row>
    <row r="1437" spans="20:20">
      <c r="T1437" s="6"/>
    </row>
    <row r="1438" spans="20:20">
      <c r="T1438" s="6"/>
    </row>
    <row r="1439" spans="20:20">
      <c r="T1439" s="6"/>
    </row>
    <row r="1440" spans="20:20">
      <c r="T1440" s="6"/>
    </row>
    <row r="1441" spans="20:20">
      <c r="T1441" s="6"/>
    </row>
    <row r="1442" spans="20:20">
      <c r="T1442" s="6"/>
    </row>
    <row r="1443" spans="20:20">
      <c r="T1443" s="6"/>
    </row>
    <row r="1444" spans="20:20">
      <c r="T1444" s="6"/>
    </row>
    <row r="1445" spans="20:20">
      <c r="T1445" s="6"/>
    </row>
    <row r="1446" spans="20:20">
      <c r="T1446" s="6"/>
    </row>
    <row r="1447" spans="20:20">
      <c r="T1447" s="6"/>
    </row>
    <row r="1448" spans="20:20">
      <c r="T1448" s="6"/>
    </row>
    <row r="1449" spans="20:20">
      <c r="T1449" s="6"/>
    </row>
    <row r="1450" spans="20:20">
      <c r="T1450" s="6"/>
    </row>
    <row r="1451" spans="20:20">
      <c r="T1451" s="6"/>
    </row>
    <row r="1452" spans="20:20">
      <c r="T1452" s="6"/>
    </row>
    <row r="1453" spans="20:20">
      <c r="T1453" s="6"/>
    </row>
    <row r="1454" spans="20:20">
      <c r="T1454" s="6"/>
    </row>
    <row r="1455" spans="20:20">
      <c r="T1455" s="6"/>
    </row>
    <row r="1456" spans="20:20">
      <c r="T1456" s="6"/>
    </row>
    <row r="1457" spans="20:20">
      <c r="T1457" s="6"/>
    </row>
    <row r="1458" spans="20:20">
      <c r="T1458" s="6"/>
    </row>
    <row r="1459" spans="20:20">
      <c r="T1459" s="6"/>
    </row>
    <row r="1460" spans="20:20">
      <c r="T1460" s="6"/>
    </row>
    <row r="1461" spans="20:20">
      <c r="T1461" s="6"/>
    </row>
    <row r="1462" spans="20:20">
      <c r="T1462" s="6"/>
    </row>
    <row r="1463" spans="20:20">
      <c r="T1463" s="6"/>
    </row>
    <row r="1464" spans="20:20">
      <c r="T1464" s="6"/>
    </row>
    <row r="1465" spans="20:20">
      <c r="T1465" s="6"/>
    </row>
    <row r="1466" spans="20:20">
      <c r="T1466" s="6"/>
    </row>
    <row r="1467" spans="20:20">
      <c r="T1467" s="6"/>
    </row>
    <row r="1468" spans="20:20">
      <c r="T1468" s="6"/>
    </row>
    <row r="1469" spans="20:20">
      <c r="T1469" s="6"/>
    </row>
    <row r="1470" spans="20:20">
      <c r="T1470" s="6"/>
    </row>
    <row r="1471" spans="20:20">
      <c r="T1471" s="6"/>
    </row>
    <row r="1472" spans="20:20">
      <c r="T1472" s="6"/>
    </row>
    <row r="1473" spans="20:20">
      <c r="T1473" s="6"/>
    </row>
    <row r="1474" spans="20:20">
      <c r="T1474" s="6"/>
    </row>
    <row r="1475" spans="20:20">
      <c r="T1475" s="6"/>
    </row>
    <row r="1476" spans="20:20">
      <c r="T1476" s="6"/>
    </row>
    <row r="1477" spans="20:20">
      <c r="T1477" s="6"/>
    </row>
    <row r="1478" spans="20:20">
      <c r="T1478" s="6"/>
    </row>
    <row r="1479" spans="20:20">
      <c r="T1479" s="6"/>
    </row>
    <row r="1480" spans="20:20">
      <c r="T1480" s="6"/>
    </row>
    <row r="1481" spans="20:20">
      <c r="T1481" s="6"/>
    </row>
    <row r="1482" spans="20:20">
      <c r="T1482" s="6"/>
    </row>
    <row r="1483" spans="20:20">
      <c r="T1483" s="6"/>
    </row>
    <row r="1484" spans="20:20">
      <c r="T1484" s="6"/>
    </row>
    <row r="1485" spans="20:20">
      <c r="T1485" s="6"/>
    </row>
    <row r="1486" spans="20:20">
      <c r="T1486" s="6"/>
    </row>
    <row r="1487" spans="20:20">
      <c r="T1487" s="6"/>
    </row>
    <row r="1488" spans="20:20">
      <c r="T1488" s="6"/>
    </row>
    <row r="1489" spans="20:20">
      <c r="T1489" s="6"/>
    </row>
    <row r="1490" spans="20:20">
      <c r="T1490" s="6"/>
    </row>
    <row r="1491" spans="20:20">
      <c r="T1491" s="6"/>
    </row>
    <row r="1492" spans="20:20">
      <c r="T1492" s="6"/>
    </row>
    <row r="1493" spans="20:20">
      <c r="T1493" s="6"/>
    </row>
    <row r="1494" spans="20:20">
      <c r="T1494" s="6"/>
    </row>
    <row r="1495" spans="20:20">
      <c r="T1495" s="6"/>
    </row>
    <row r="1496" spans="20:20">
      <c r="T1496" s="6"/>
    </row>
    <row r="1497" spans="20:20">
      <c r="T1497" s="6"/>
    </row>
    <row r="1498" spans="20:20">
      <c r="T1498" s="6"/>
    </row>
    <row r="1499" spans="20:20">
      <c r="T1499" s="6"/>
    </row>
    <row r="1500" spans="20:20">
      <c r="T1500" s="6"/>
    </row>
    <row r="1501" spans="20:20">
      <c r="T1501" s="6"/>
    </row>
    <row r="1502" spans="20:20">
      <c r="T1502" s="6"/>
    </row>
    <row r="1503" spans="20:20">
      <c r="T1503" s="6"/>
    </row>
    <row r="1504" spans="20:20">
      <c r="T1504" s="6"/>
    </row>
    <row r="1505" spans="20:20">
      <c r="T1505" s="6"/>
    </row>
    <row r="1506" spans="20:20">
      <c r="T1506" s="6"/>
    </row>
    <row r="1507" spans="20:20">
      <c r="T1507" s="6"/>
    </row>
    <row r="1508" spans="20:20">
      <c r="T1508" s="6"/>
    </row>
    <row r="1509" spans="20:20">
      <c r="T1509" s="6"/>
    </row>
    <row r="1510" spans="20:20">
      <c r="T1510" s="6"/>
    </row>
    <row r="1511" spans="20:20">
      <c r="T1511" s="6"/>
    </row>
    <row r="1512" spans="20:20">
      <c r="T1512" s="6"/>
    </row>
    <row r="1513" spans="20:20">
      <c r="T1513" s="6"/>
    </row>
    <row r="1514" spans="20:20">
      <c r="T1514" s="6"/>
    </row>
    <row r="1515" spans="20:20">
      <c r="T1515" s="6"/>
    </row>
    <row r="1516" spans="20:20">
      <c r="T1516" s="6"/>
    </row>
    <row r="1517" spans="20:20">
      <c r="T1517" s="6"/>
    </row>
    <row r="1518" spans="20:20">
      <c r="T1518" s="6"/>
    </row>
    <row r="1519" spans="20:20">
      <c r="T1519" s="6"/>
    </row>
    <row r="1520" spans="20:20">
      <c r="T1520" s="6"/>
    </row>
    <row r="1521" spans="20:20">
      <c r="T1521" s="6"/>
    </row>
    <row r="1522" spans="20:20">
      <c r="T1522" s="6"/>
    </row>
    <row r="1523" spans="20:20">
      <c r="T1523" s="6"/>
    </row>
    <row r="1524" spans="20:20">
      <c r="T1524" s="6"/>
    </row>
    <row r="1525" spans="20:20">
      <c r="T1525" s="6"/>
    </row>
    <row r="1526" spans="20:20">
      <c r="T1526" s="6"/>
    </row>
    <row r="1527" spans="20:20">
      <c r="T1527" s="6"/>
    </row>
    <row r="1528" spans="20:20">
      <c r="T1528" s="6"/>
    </row>
    <row r="1529" spans="20:20">
      <c r="T1529" s="6"/>
    </row>
    <row r="1530" spans="20:20">
      <c r="T1530" s="6"/>
    </row>
    <row r="1531" spans="20:20">
      <c r="T1531" s="6"/>
    </row>
    <row r="1532" spans="20:20">
      <c r="T1532" s="6"/>
    </row>
    <row r="1533" spans="20:20">
      <c r="T1533" s="6"/>
    </row>
    <row r="1534" spans="20:20">
      <c r="T1534" s="6"/>
    </row>
    <row r="1535" spans="20:20">
      <c r="T1535" s="6"/>
    </row>
    <row r="1536" spans="20:20">
      <c r="T1536" s="6"/>
    </row>
    <row r="1537" spans="20:20">
      <c r="T1537" s="6"/>
    </row>
    <row r="1538" spans="20:20">
      <c r="T1538" s="6"/>
    </row>
    <row r="1539" spans="20:20">
      <c r="T1539" s="6"/>
    </row>
    <row r="1540" spans="20:20">
      <c r="T1540" s="6"/>
    </row>
    <row r="1541" spans="20:20">
      <c r="T1541" s="6"/>
    </row>
    <row r="1542" spans="20:20">
      <c r="T1542" s="6"/>
    </row>
    <row r="1543" spans="20:20">
      <c r="T1543" s="6"/>
    </row>
    <row r="1544" spans="20:20">
      <c r="T1544" s="6"/>
    </row>
    <row r="1545" spans="20:20">
      <c r="T1545" s="6"/>
    </row>
    <row r="1546" spans="20:20">
      <c r="T1546" s="6"/>
    </row>
    <row r="1547" spans="20:20">
      <c r="T1547" s="6"/>
    </row>
    <row r="1548" spans="20:20">
      <c r="T1548" s="6"/>
    </row>
    <row r="1549" spans="20:20">
      <c r="T1549" s="6"/>
    </row>
    <row r="1550" spans="20:20">
      <c r="T1550" s="6"/>
    </row>
    <row r="1551" spans="20:20">
      <c r="T1551" s="6"/>
    </row>
    <row r="1552" spans="20:20">
      <c r="T1552" s="6"/>
    </row>
    <row r="1553" spans="20:20">
      <c r="T1553" s="6"/>
    </row>
    <row r="1554" spans="20:20">
      <c r="T1554" s="6"/>
    </row>
    <row r="1555" spans="20:20">
      <c r="T1555" s="6"/>
    </row>
    <row r="1556" spans="20:20">
      <c r="T1556" s="6"/>
    </row>
    <row r="1557" spans="20:20">
      <c r="T1557" s="6"/>
    </row>
    <row r="1558" spans="20:20">
      <c r="T1558" s="6"/>
    </row>
    <row r="1559" spans="20:20">
      <c r="T1559" s="6"/>
    </row>
    <row r="1560" spans="20:20">
      <c r="T1560" s="6"/>
    </row>
    <row r="1561" spans="20:20">
      <c r="T1561" s="6"/>
    </row>
    <row r="1562" spans="20:20">
      <c r="T1562" s="6"/>
    </row>
    <row r="1563" spans="20:20">
      <c r="T1563" s="6"/>
    </row>
    <row r="1564" spans="20:20">
      <c r="T1564" s="6"/>
    </row>
    <row r="1565" spans="20:20">
      <c r="T1565" s="6"/>
    </row>
    <row r="1566" spans="20:20">
      <c r="T1566" s="6"/>
    </row>
    <row r="1567" spans="20:20">
      <c r="T1567" s="6"/>
    </row>
    <row r="1568" spans="20:20">
      <c r="T1568" s="6"/>
    </row>
    <row r="1569" spans="20:20">
      <c r="T1569" s="6"/>
    </row>
    <row r="1570" spans="20:20">
      <c r="T1570" s="6"/>
    </row>
    <row r="1571" spans="20:20">
      <c r="T1571" s="6"/>
    </row>
    <row r="1572" spans="20:20">
      <c r="T1572" s="6"/>
    </row>
    <row r="1573" spans="20:20">
      <c r="T1573" s="6"/>
    </row>
    <row r="1574" spans="20:20">
      <c r="T1574" s="6"/>
    </row>
    <row r="1575" spans="20:20">
      <c r="T1575" s="6"/>
    </row>
    <row r="1576" spans="20:20">
      <c r="T1576" s="6"/>
    </row>
    <row r="1577" spans="20:20">
      <c r="T1577" s="6"/>
    </row>
    <row r="1578" spans="20:20">
      <c r="T1578" s="6"/>
    </row>
    <row r="1579" spans="20:20">
      <c r="T1579" s="6"/>
    </row>
    <row r="1580" spans="20:20">
      <c r="T1580" s="6"/>
    </row>
    <row r="1581" spans="20:20">
      <c r="T1581" s="6"/>
    </row>
    <row r="1582" spans="20:20">
      <c r="T1582" s="6"/>
    </row>
    <row r="1583" spans="20:20">
      <c r="T1583" s="6"/>
    </row>
    <row r="1584" spans="20:20">
      <c r="T1584" s="6"/>
    </row>
    <row r="1585" spans="20:20">
      <c r="T1585" s="6"/>
    </row>
    <row r="1586" spans="20:20">
      <c r="T1586" s="6"/>
    </row>
    <row r="1587" spans="20:20">
      <c r="T1587" s="6"/>
    </row>
    <row r="1588" spans="20:20">
      <c r="T1588" s="6"/>
    </row>
    <row r="1589" spans="20:20">
      <c r="T1589" s="6"/>
    </row>
    <row r="1590" spans="20:20">
      <c r="T1590" s="6"/>
    </row>
    <row r="1591" spans="20:20">
      <c r="T1591" s="6"/>
    </row>
    <row r="1592" spans="20:20">
      <c r="T1592" s="6"/>
    </row>
    <row r="1593" spans="20:20">
      <c r="T1593" s="6"/>
    </row>
    <row r="1594" spans="20:20">
      <c r="T1594" s="6"/>
    </row>
    <row r="1595" spans="20:20">
      <c r="T1595" s="6"/>
    </row>
    <row r="1596" spans="20:20">
      <c r="T1596" s="6"/>
    </row>
    <row r="1597" spans="20:20">
      <c r="T1597" s="6"/>
    </row>
    <row r="1598" spans="20:20">
      <c r="T1598" s="6"/>
    </row>
    <row r="1599" spans="20:20">
      <c r="T1599" s="6"/>
    </row>
    <row r="1600" spans="20:20">
      <c r="T1600" s="6"/>
    </row>
    <row r="1601" spans="20:20">
      <c r="T1601" s="6"/>
    </row>
    <row r="1602" spans="20:20">
      <c r="T1602" s="6"/>
    </row>
    <row r="1603" spans="20:20">
      <c r="T1603" s="6"/>
    </row>
    <row r="1604" spans="20:20">
      <c r="T1604" s="6"/>
    </row>
    <row r="1605" spans="20:20">
      <c r="T1605" s="6"/>
    </row>
    <row r="1606" spans="20:20">
      <c r="T1606" s="6"/>
    </row>
    <row r="1607" spans="20:20">
      <c r="T1607" s="6"/>
    </row>
    <row r="1608" spans="20:20">
      <c r="T1608" s="6"/>
    </row>
    <row r="1609" spans="20:20">
      <c r="T1609" s="6"/>
    </row>
    <row r="1610" spans="20:20">
      <c r="T1610" s="6"/>
    </row>
    <row r="1611" spans="20:20">
      <c r="T1611" s="6"/>
    </row>
    <row r="1612" spans="20:20">
      <c r="T1612" s="6"/>
    </row>
    <row r="1613" spans="20:20">
      <c r="T1613" s="6"/>
    </row>
    <row r="1614" spans="20:20">
      <c r="T1614" s="6"/>
    </row>
    <row r="1615" spans="20:20">
      <c r="T1615" s="6"/>
    </row>
    <row r="1616" spans="20:20">
      <c r="T1616" s="6"/>
    </row>
    <row r="1617" spans="20:20">
      <c r="T1617" s="6"/>
    </row>
    <row r="1618" spans="20:20">
      <c r="T1618" s="6"/>
    </row>
    <row r="1619" spans="20:20">
      <c r="T1619" s="6"/>
    </row>
    <row r="1620" spans="20:20">
      <c r="T1620" s="6"/>
    </row>
    <row r="1621" spans="20:20">
      <c r="T1621" s="6"/>
    </row>
    <row r="1622" spans="20:20">
      <c r="T1622" s="6"/>
    </row>
    <row r="1623" spans="20:20">
      <c r="T1623" s="6"/>
    </row>
    <row r="1624" spans="20:20">
      <c r="T1624" s="6"/>
    </row>
    <row r="1625" spans="20:20">
      <c r="T1625" s="6"/>
    </row>
    <row r="1626" spans="20:20">
      <c r="T1626" s="6"/>
    </row>
    <row r="1627" spans="20:20">
      <c r="T1627" s="6"/>
    </row>
    <row r="1628" spans="20:20">
      <c r="T1628" s="6"/>
    </row>
    <row r="1629" spans="20:20">
      <c r="T1629" s="6"/>
    </row>
    <row r="1630" spans="20:20">
      <c r="T1630" s="6"/>
    </row>
    <row r="1631" spans="20:20">
      <c r="T1631" s="6"/>
    </row>
    <row r="1632" spans="20:20">
      <c r="T1632" s="6"/>
    </row>
    <row r="1633" spans="20:20">
      <c r="T1633" s="6"/>
    </row>
    <row r="1634" spans="20:20">
      <c r="T1634" s="6"/>
    </row>
    <row r="1635" spans="20:20">
      <c r="T1635" s="6"/>
    </row>
    <row r="1636" spans="20:20">
      <c r="T1636" s="6"/>
    </row>
    <row r="1637" spans="20:20">
      <c r="T1637" s="6"/>
    </row>
    <row r="1638" spans="20:20">
      <c r="T1638" s="6"/>
    </row>
    <row r="1639" spans="20:20">
      <c r="T1639" s="6"/>
    </row>
    <row r="1640" spans="20:20">
      <c r="T1640" s="6"/>
    </row>
    <row r="1641" spans="20:20">
      <c r="T1641" s="6"/>
    </row>
    <row r="1642" spans="20:20">
      <c r="T1642" s="6"/>
    </row>
    <row r="1643" spans="20:20">
      <c r="T1643" s="6"/>
    </row>
    <row r="1644" spans="20:20">
      <c r="T1644" s="6"/>
    </row>
    <row r="1645" spans="20:20">
      <c r="T1645" s="6"/>
    </row>
    <row r="1646" spans="20:20">
      <c r="T1646" s="6"/>
    </row>
    <row r="1647" spans="20:20">
      <c r="T1647" s="6"/>
    </row>
    <row r="1648" spans="20:20">
      <c r="T1648" s="6"/>
    </row>
    <row r="1649" spans="20:20">
      <c r="T1649" s="6"/>
    </row>
    <row r="1650" spans="20:20">
      <c r="T1650" s="6"/>
    </row>
    <row r="1651" spans="20:20">
      <c r="T1651" s="6"/>
    </row>
    <row r="1652" spans="20:20">
      <c r="T1652" s="6"/>
    </row>
    <row r="1653" spans="20:20">
      <c r="T1653" s="6"/>
    </row>
    <row r="1654" spans="20:20">
      <c r="T1654" s="6"/>
    </row>
    <row r="1655" spans="20:20">
      <c r="T1655" s="6"/>
    </row>
    <row r="1656" spans="20:20">
      <c r="T1656" s="6"/>
    </row>
    <row r="1657" spans="20:20">
      <c r="T1657" s="6"/>
    </row>
    <row r="1658" spans="20:20">
      <c r="T1658" s="6"/>
    </row>
    <row r="1659" spans="20:20">
      <c r="T1659" s="6"/>
    </row>
    <row r="1660" spans="20:20">
      <c r="T1660" s="6"/>
    </row>
    <row r="1661" spans="20:20">
      <c r="T1661" s="6"/>
    </row>
    <row r="1662" spans="20:20">
      <c r="T1662" s="6"/>
    </row>
    <row r="1663" spans="20:20">
      <c r="T1663" s="6"/>
    </row>
    <row r="1664" spans="20:20">
      <c r="T1664" s="6"/>
    </row>
    <row r="1665" spans="20:20">
      <c r="T1665" s="6"/>
    </row>
    <row r="1666" spans="20:20">
      <c r="T1666" s="6"/>
    </row>
    <row r="1667" spans="20:20">
      <c r="T1667" s="6"/>
    </row>
    <row r="1668" spans="20:20">
      <c r="T1668" s="6"/>
    </row>
    <row r="1669" spans="20:20">
      <c r="T1669" s="6"/>
    </row>
    <row r="1670" spans="20:20">
      <c r="T1670" s="6"/>
    </row>
    <row r="1671" spans="20:20">
      <c r="T1671" s="6"/>
    </row>
    <row r="1672" spans="20:20">
      <c r="T1672" s="6"/>
    </row>
    <row r="1673" spans="20:20">
      <c r="T1673" s="6"/>
    </row>
    <row r="1674" spans="20:20">
      <c r="T1674" s="6"/>
    </row>
    <row r="1675" spans="20:20">
      <c r="T1675" s="6"/>
    </row>
    <row r="1676" spans="20:20">
      <c r="T1676" s="6"/>
    </row>
    <row r="1677" spans="20:20">
      <c r="T1677" s="6"/>
    </row>
    <row r="1678" spans="20:20">
      <c r="T1678" s="6"/>
    </row>
    <row r="1679" spans="20:20">
      <c r="T1679" s="6"/>
    </row>
    <row r="1680" spans="20:20">
      <c r="T1680" s="6"/>
    </row>
    <row r="1681" spans="20:20">
      <c r="T1681" s="6"/>
    </row>
    <row r="1682" spans="20:20">
      <c r="T1682" s="6"/>
    </row>
    <row r="1683" spans="20:20">
      <c r="T1683" s="6"/>
    </row>
    <row r="1684" spans="20:20">
      <c r="T1684" s="6"/>
    </row>
    <row r="1685" spans="20:20">
      <c r="T1685" s="6"/>
    </row>
    <row r="1686" spans="20:20">
      <c r="T1686" s="6"/>
    </row>
    <row r="1687" spans="20:20">
      <c r="T1687" s="6"/>
    </row>
    <row r="1688" spans="20:20">
      <c r="T1688" s="6"/>
    </row>
    <row r="1689" spans="20:20">
      <c r="T1689" s="6"/>
    </row>
    <row r="1690" spans="20:20">
      <c r="T1690" s="6"/>
    </row>
    <row r="1691" spans="20:20">
      <c r="T1691" s="6"/>
    </row>
    <row r="1692" spans="20:20">
      <c r="T1692" s="6"/>
    </row>
    <row r="1693" spans="20:20">
      <c r="T1693" s="6"/>
    </row>
    <row r="1694" spans="20:20">
      <c r="T1694" s="6"/>
    </row>
    <row r="1695" spans="20:20">
      <c r="T1695" s="6"/>
    </row>
    <row r="1696" spans="20:20">
      <c r="T1696" s="6"/>
    </row>
    <row r="1697" spans="20:20">
      <c r="T1697" s="6"/>
    </row>
    <row r="1698" spans="20:20">
      <c r="T1698" s="6"/>
    </row>
    <row r="1699" spans="20:20">
      <c r="T1699" s="6"/>
    </row>
    <row r="1700" spans="20:20">
      <c r="T1700" s="6"/>
    </row>
    <row r="1701" spans="20:20">
      <c r="T1701" s="6"/>
    </row>
    <row r="1702" spans="20:20">
      <c r="T1702" s="6"/>
    </row>
    <row r="1703" spans="20:20">
      <c r="T1703" s="6"/>
    </row>
    <row r="1704" spans="20:20">
      <c r="T1704" s="6"/>
    </row>
    <row r="1705" spans="20:20">
      <c r="T1705" s="6"/>
    </row>
    <row r="1706" spans="20:20">
      <c r="T1706" s="6"/>
    </row>
    <row r="1707" spans="20:20">
      <c r="T1707" s="6"/>
    </row>
    <row r="1708" spans="20:20">
      <c r="T1708" s="6"/>
    </row>
    <row r="1709" spans="20:20">
      <c r="T1709" s="6"/>
    </row>
    <row r="1710" spans="20:20">
      <c r="T1710" s="6"/>
    </row>
    <row r="1711" spans="20:20">
      <c r="T1711" s="6"/>
    </row>
    <row r="1712" spans="20:20">
      <c r="T1712" s="6"/>
    </row>
    <row r="1713" spans="20:20">
      <c r="T1713" s="6"/>
    </row>
    <row r="1714" spans="20:20">
      <c r="T1714" s="6"/>
    </row>
    <row r="1715" spans="20:20">
      <c r="T1715" s="6"/>
    </row>
    <row r="1716" spans="20:20">
      <c r="T1716" s="6"/>
    </row>
    <row r="1717" spans="20:20">
      <c r="T1717" s="6"/>
    </row>
    <row r="1718" spans="20:20">
      <c r="T1718" s="6"/>
    </row>
    <row r="1719" spans="20:20">
      <c r="T1719" s="6"/>
    </row>
    <row r="1720" spans="20:20">
      <c r="T1720" s="6"/>
    </row>
    <row r="1721" spans="20:20">
      <c r="T1721" s="6"/>
    </row>
    <row r="1722" spans="20:20">
      <c r="T1722" s="6"/>
    </row>
    <row r="1723" spans="20:20">
      <c r="T1723" s="6"/>
    </row>
    <row r="1724" spans="20:20">
      <c r="T1724" s="6"/>
    </row>
    <row r="1725" spans="20:20">
      <c r="T1725" s="6"/>
    </row>
    <row r="1726" spans="20:20">
      <c r="T1726" s="6"/>
    </row>
    <row r="1727" spans="20:20">
      <c r="T1727" s="6"/>
    </row>
    <row r="1728" spans="20:20">
      <c r="T1728" s="6"/>
    </row>
    <row r="1729" spans="20:20">
      <c r="T1729" s="6"/>
    </row>
    <row r="1730" spans="20:20">
      <c r="T1730" s="6"/>
    </row>
    <row r="1731" spans="20:20">
      <c r="T1731" s="6"/>
    </row>
    <row r="1732" spans="20:20">
      <c r="T1732" s="6"/>
    </row>
    <row r="1733" spans="20:20">
      <c r="T1733" s="6"/>
    </row>
    <row r="1734" spans="20:20">
      <c r="T1734" s="6"/>
    </row>
    <row r="1735" spans="20:20">
      <c r="T1735" s="6"/>
    </row>
    <row r="1736" spans="20:20">
      <c r="T1736" s="6"/>
    </row>
    <row r="1737" spans="20:20">
      <c r="T1737" s="6"/>
    </row>
    <row r="1738" spans="20:20">
      <c r="T1738" s="6"/>
    </row>
    <row r="1739" spans="20:20">
      <c r="T1739" s="6"/>
    </row>
    <row r="1740" spans="20:20">
      <c r="T1740" s="6"/>
    </row>
    <row r="1741" spans="20:20">
      <c r="T1741" s="6"/>
    </row>
    <row r="1742" spans="20:20">
      <c r="T1742" s="6"/>
    </row>
    <row r="1743" spans="20:20">
      <c r="T1743" s="6"/>
    </row>
    <row r="1744" spans="20:20">
      <c r="T1744" s="6"/>
    </row>
    <row r="1745" spans="20:20">
      <c r="T1745" s="6"/>
    </row>
    <row r="1746" spans="20:20">
      <c r="T1746" s="6"/>
    </row>
    <row r="1747" spans="20:20">
      <c r="T1747" s="6"/>
    </row>
    <row r="1748" spans="20:20">
      <c r="T1748" s="6"/>
    </row>
    <row r="1749" spans="20:20">
      <c r="T1749" s="6"/>
    </row>
    <row r="1750" spans="20:20">
      <c r="T1750" s="6"/>
    </row>
    <row r="1751" spans="20:20">
      <c r="T1751" s="6"/>
    </row>
    <row r="1752" spans="20:20">
      <c r="T1752" s="6"/>
    </row>
    <row r="1753" spans="20:20">
      <c r="T1753" s="6"/>
    </row>
    <row r="1754" spans="20:20">
      <c r="T1754" s="6"/>
    </row>
    <row r="1755" spans="20:20">
      <c r="T1755" s="6"/>
    </row>
    <row r="1756" spans="20:20">
      <c r="T1756" s="6"/>
    </row>
    <row r="1757" spans="20:20">
      <c r="T1757" s="6"/>
    </row>
    <row r="1758" spans="20:20">
      <c r="T1758" s="6"/>
    </row>
    <row r="1759" spans="20:20">
      <c r="T1759" s="6"/>
    </row>
    <row r="1760" spans="20:20">
      <c r="T1760" s="6"/>
    </row>
    <row r="1761" spans="20:20">
      <c r="T1761" s="6"/>
    </row>
    <row r="1762" spans="20:20">
      <c r="T1762" s="6"/>
    </row>
    <row r="1763" spans="20:20">
      <c r="T1763" s="6"/>
    </row>
    <row r="1764" spans="20:20">
      <c r="T1764" s="6"/>
    </row>
    <row r="1765" spans="20:20">
      <c r="T1765" s="6"/>
    </row>
    <row r="1766" spans="20:20">
      <c r="T1766" s="6"/>
    </row>
    <row r="1767" spans="20:20">
      <c r="T1767" s="6"/>
    </row>
    <row r="1768" spans="20:20">
      <c r="T1768" s="6"/>
    </row>
    <row r="1769" spans="20:20">
      <c r="T1769" s="6"/>
    </row>
    <row r="1770" spans="20:20">
      <c r="T1770" s="6"/>
    </row>
    <row r="1771" spans="20:20">
      <c r="T1771" s="6"/>
    </row>
    <row r="1772" spans="20:20">
      <c r="T1772" s="6"/>
    </row>
    <row r="1773" spans="20:20">
      <c r="T1773" s="6"/>
    </row>
    <row r="1774" spans="20:20">
      <c r="T1774" s="6"/>
    </row>
    <row r="1775" spans="20:20">
      <c r="T1775" s="6"/>
    </row>
    <row r="1776" spans="20:20">
      <c r="T1776" s="6"/>
    </row>
    <row r="1777" spans="20:20">
      <c r="T1777" s="6"/>
    </row>
    <row r="1778" spans="20:20">
      <c r="T1778" s="6"/>
    </row>
    <row r="1779" spans="20:20">
      <c r="T1779" s="6"/>
    </row>
    <row r="1780" spans="20:20">
      <c r="T1780" s="6"/>
    </row>
    <row r="1781" spans="20:20">
      <c r="T1781" s="6"/>
    </row>
    <row r="1782" spans="20:20">
      <c r="T1782" s="6"/>
    </row>
    <row r="1783" spans="20:20">
      <c r="T1783" s="6"/>
    </row>
    <row r="1784" spans="20:20">
      <c r="T1784" s="6"/>
    </row>
    <row r="1785" spans="20:20">
      <c r="T1785" s="6"/>
    </row>
    <row r="1786" spans="20:20">
      <c r="T1786" s="6"/>
    </row>
    <row r="1787" spans="20:20">
      <c r="T1787" s="6"/>
    </row>
    <row r="1788" spans="20:20">
      <c r="T1788" s="6"/>
    </row>
    <row r="1789" spans="20:20">
      <c r="T1789" s="6"/>
    </row>
    <row r="1790" spans="20:20">
      <c r="T1790" s="6"/>
    </row>
    <row r="1791" spans="20:20">
      <c r="T1791" s="6"/>
    </row>
    <row r="1792" spans="20:20">
      <c r="T1792" s="6"/>
    </row>
    <row r="1793" spans="20:20">
      <c r="T1793" s="6"/>
    </row>
    <row r="1794" spans="20:20">
      <c r="T1794" s="6"/>
    </row>
    <row r="1795" spans="20:20">
      <c r="T1795" s="6"/>
    </row>
    <row r="1796" spans="20:20">
      <c r="T1796" s="6"/>
    </row>
    <row r="1797" spans="20:20">
      <c r="T1797" s="6"/>
    </row>
    <row r="1798" spans="20:20">
      <c r="T1798" s="6"/>
    </row>
    <row r="1799" spans="20:20">
      <c r="T1799" s="6"/>
    </row>
    <row r="1800" spans="20:20">
      <c r="T1800" s="6"/>
    </row>
    <row r="1801" spans="20:20">
      <c r="T1801" s="6"/>
    </row>
    <row r="1802" spans="20:20">
      <c r="T1802" s="6"/>
    </row>
    <row r="1803" spans="20:20">
      <c r="T1803" s="6"/>
    </row>
    <row r="1804" spans="20:20">
      <c r="T1804" s="6"/>
    </row>
    <row r="1805" spans="20:20">
      <c r="T1805" s="6"/>
    </row>
    <row r="1806" spans="20:20">
      <c r="T1806" s="6"/>
    </row>
    <row r="1807" spans="20:20">
      <c r="T1807" s="6"/>
    </row>
    <row r="1808" spans="20:20">
      <c r="T1808" s="6"/>
    </row>
    <row r="1809" spans="20:20">
      <c r="T1809" s="6"/>
    </row>
    <row r="1810" spans="20:20">
      <c r="T1810" s="6"/>
    </row>
    <row r="1811" spans="20:20">
      <c r="T1811" s="6"/>
    </row>
    <row r="1812" spans="20:20">
      <c r="T1812" s="6"/>
    </row>
    <row r="1813" spans="20:20">
      <c r="T1813" s="6"/>
    </row>
    <row r="1814" spans="20:20">
      <c r="T1814" s="6"/>
    </row>
    <row r="1815" spans="20:20">
      <c r="T1815" s="6"/>
    </row>
    <row r="1816" spans="20:20">
      <c r="T1816" s="6"/>
    </row>
    <row r="1817" spans="20:20">
      <c r="T1817" s="6"/>
    </row>
    <row r="1818" spans="20:20">
      <c r="T1818" s="6"/>
    </row>
    <row r="1819" spans="20:20">
      <c r="T1819" s="6"/>
    </row>
    <row r="1820" spans="20:20">
      <c r="T1820" s="6"/>
    </row>
    <row r="1821" spans="20:20">
      <c r="T1821" s="6"/>
    </row>
    <row r="1822" spans="20:20">
      <c r="T1822" s="6"/>
    </row>
    <row r="1823" spans="20:20">
      <c r="T1823" s="6"/>
    </row>
    <row r="1824" spans="20:20">
      <c r="T1824" s="6"/>
    </row>
    <row r="1825" spans="20:20">
      <c r="T1825" s="6"/>
    </row>
    <row r="1826" spans="20:20">
      <c r="T1826" s="6"/>
    </row>
    <row r="1827" spans="20:20">
      <c r="T1827" s="6"/>
    </row>
    <row r="1828" spans="20:20">
      <c r="T1828" s="6"/>
    </row>
    <row r="1829" spans="20:20">
      <c r="T1829" s="6"/>
    </row>
    <row r="1830" spans="20:20">
      <c r="T1830" s="6"/>
    </row>
    <row r="1831" spans="20:20">
      <c r="T1831" s="6"/>
    </row>
    <row r="1832" spans="20:20">
      <c r="T1832" s="6"/>
    </row>
    <row r="1833" spans="20:20">
      <c r="T1833" s="6"/>
    </row>
    <row r="1834" spans="20:20">
      <c r="T1834" s="6"/>
    </row>
    <row r="1835" spans="20:20">
      <c r="T1835" s="6"/>
    </row>
    <row r="1836" spans="20:20">
      <c r="T1836" s="6"/>
    </row>
    <row r="1837" spans="20:20">
      <c r="T1837" s="6"/>
    </row>
    <row r="1838" spans="20:20">
      <c r="T1838" s="6"/>
    </row>
    <row r="1839" spans="20:20">
      <c r="T1839" s="6"/>
    </row>
    <row r="1840" spans="20:20">
      <c r="T1840" s="6"/>
    </row>
    <row r="1841" spans="20:20">
      <c r="T1841" s="6"/>
    </row>
    <row r="1842" spans="20:20">
      <c r="T1842" s="6"/>
    </row>
    <row r="1843" spans="20:20">
      <c r="T1843" s="6"/>
    </row>
    <row r="1844" spans="20:20">
      <c r="T1844" s="6"/>
    </row>
    <row r="1845" spans="20:20">
      <c r="T1845" s="6"/>
    </row>
    <row r="1846" spans="20:20">
      <c r="T1846" s="6"/>
    </row>
    <row r="1847" spans="20:20">
      <c r="T1847" s="6"/>
    </row>
    <row r="1848" spans="20:20">
      <c r="T1848" s="6"/>
    </row>
    <row r="1849" spans="20:20">
      <c r="T1849" s="6"/>
    </row>
    <row r="1850" spans="20:20">
      <c r="T1850" s="6"/>
    </row>
    <row r="1851" spans="20:20">
      <c r="T1851" s="6"/>
    </row>
    <row r="1852" spans="20:20">
      <c r="T1852" s="6"/>
    </row>
    <row r="1853" spans="20:20">
      <c r="T1853" s="6"/>
    </row>
    <row r="1854" spans="20:20">
      <c r="T1854" s="6"/>
    </row>
    <row r="1855" spans="20:20">
      <c r="T1855" s="6"/>
    </row>
    <row r="1856" spans="20:20">
      <c r="T1856" s="6"/>
    </row>
    <row r="1857" spans="20:20">
      <c r="T1857" s="6"/>
    </row>
    <row r="1858" spans="20:20">
      <c r="T1858" s="6"/>
    </row>
    <row r="1859" spans="20:20">
      <c r="T1859" s="6"/>
    </row>
    <row r="1860" spans="20:20">
      <c r="T1860" s="6"/>
    </row>
    <row r="1861" spans="20:20">
      <c r="T1861" s="6"/>
    </row>
    <row r="1862" spans="20:20">
      <c r="T1862" s="6"/>
    </row>
    <row r="1863" spans="20:20">
      <c r="T1863" s="6"/>
    </row>
    <row r="1864" spans="20:20">
      <c r="T1864" s="6"/>
    </row>
    <row r="1865" spans="20:20">
      <c r="T1865" s="6"/>
    </row>
    <row r="1866" spans="20:20">
      <c r="T1866" s="6"/>
    </row>
    <row r="1867" spans="20:20">
      <c r="T1867" s="6"/>
    </row>
    <row r="1868" spans="20:20">
      <c r="T1868" s="6"/>
    </row>
    <row r="1869" spans="20:20">
      <c r="T1869" s="6"/>
    </row>
    <row r="1870" spans="20:20">
      <c r="T1870" s="6"/>
    </row>
    <row r="1871" spans="20:20">
      <c r="T1871" s="6"/>
    </row>
    <row r="1872" spans="20:20">
      <c r="T1872" s="6"/>
    </row>
    <row r="1873" spans="20:20">
      <c r="T1873" s="6"/>
    </row>
    <row r="1874" spans="20:20">
      <c r="T1874" s="6"/>
    </row>
    <row r="1875" spans="20:20">
      <c r="T1875" s="6"/>
    </row>
    <row r="1876" spans="20:20">
      <c r="T1876" s="6"/>
    </row>
    <row r="1877" spans="20:20">
      <c r="T1877" s="6"/>
    </row>
    <row r="1878" spans="20:20">
      <c r="T1878" s="6"/>
    </row>
    <row r="1879" spans="20:20">
      <c r="T1879" s="6"/>
    </row>
    <row r="1880" spans="20:20">
      <c r="T1880" s="6"/>
    </row>
    <row r="1881" spans="20:20">
      <c r="T1881" s="6"/>
    </row>
    <row r="1882" spans="20:20">
      <c r="T1882" s="6"/>
    </row>
    <row r="1883" spans="20:20">
      <c r="T1883" s="6"/>
    </row>
    <row r="1884" spans="20:20">
      <c r="T1884" s="6"/>
    </row>
    <row r="1885" spans="20:20">
      <c r="T1885" s="6"/>
    </row>
    <row r="1886" spans="20:20">
      <c r="T1886" s="6"/>
    </row>
    <row r="1887" spans="20:20">
      <c r="T1887" s="6"/>
    </row>
    <row r="1888" spans="20:20">
      <c r="T1888" s="6"/>
    </row>
    <row r="1889" spans="20:20">
      <c r="T1889" s="6"/>
    </row>
    <row r="1890" spans="20:20">
      <c r="T1890" s="6"/>
    </row>
    <row r="1891" spans="20:20">
      <c r="T1891" s="6"/>
    </row>
    <row r="1892" spans="20:20">
      <c r="T1892" s="6"/>
    </row>
    <row r="1893" spans="20:20">
      <c r="T1893" s="6"/>
    </row>
    <row r="1894" spans="20:20">
      <c r="T1894" s="6"/>
    </row>
    <row r="1895" spans="20:20">
      <c r="T1895" s="6"/>
    </row>
    <row r="1896" spans="20:20">
      <c r="T1896" s="6"/>
    </row>
    <row r="1897" spans="20:20">
      <c r="T1897" s="6"/>
    </row>
    <row r="1898" spans="20:20">
      <c r="T1898" s="6"/>
    </row>
    <row r="1899" spans="20:20">
      <c r="T1899" s="6"/>
    </row>
    <row r="1900" spans="20:20">
      <c r="T1900" s="6"/>
    </row>
    <row r="1901" spans="20:20">
      <c r="T1901" s="6"/>
    </row>
    <row r="1902" spans="20:20">
      <c r="T1902" s="6"/>
    </row>
    <row r="1903" spans="20:20">
      <c r="T1903" s="6"/>
    </row>
    <row r="1904" spans="20:20">
      <c r="T1904" s="6"/>
    </row>
    <row r="1905" spans="20:20">
      <c r="T1905" s="6"/>
    </row>
    <row r="1906" spans="20:20">
      <c r="T1906" s="6"/>
    </row>
    <row r="1907" spans="20:20">
      <c r="T1907" s="6"/>
    </row>
    <row r="1908" spans="20:20">
      <c r="T1908" s="6"/>
    </row>
    <row r="1909" spans="20:20">
      <c r="T1909" s="6"/>
    </row>
    <row r="1910" spans="20:20">
      <c r="T1910" s="6"/>
    </row>
    <row r="1911" spans="20:20">
      <c r="T1911" s="6"/>
    </row>
    <row r="1912" spans="20:20">
      <c r="T1912" s="6"/>
    </row>
    <row r="1913" spans="20:20">
      <c r="T1913" s="6"/>
    </row>
    <row r="1914" spans="20:20">
      <c r="T1914" s="6"/>
    </row>
    <row r="1915" spans="20:20">
      <c r="T1915" s="6"/>
    </row>
    <row r="1916" spans="20:20">
      <c r="T1916" s="6"/>
    </row>
    <row r="1917" spans="20:20">
      <c r="T1917" s="6"/>
    </row>
    <row r="1918" spans="20:20">
      <c r="T1918" s="6"/>
    </row>
    <row r="1919" spans="20:20">
      <c r="T1919" s="6"/>
    </row>
    <row r="1920" spans="20:20">
      <c r="T1920" s="6"/>
    </row>
    <row r="1921" spans="20:20">
      <c r="T1921" s="6"/>
    </row>
    <row r="1922" spans="20:20">
      <c r="T1922" s="6"/>
    </row>
    <row r="1923" spans="20:20">
      <c r="T1923" s="6"/>
    </row>
    <row r="1924" spans="20:20">
      <c r="T1924" s="6"/>
    </row>
    <row r="1925" spans="20:20">
      <c r="T1925" s="6"/>
    </row>
    <row r="1926" spans="20:20">
      <c r="T1926" s="6"/>
    </row>
    <row r="1927" spans="20:20">
      <c r="T1927" s="6"/>
    </row>
    <row r="1928" spans="20:20">
      <c r="T1928" s="6"/>
    </row>
    <row r="1929" spans="20:20">
      <c r="T1929" s="6"/>
    </row>
    <row r="1930" spans="20:20">
      <c r="T1930" s="6"/>
    </row>
    <row r="1931" spans="20:20">
      <c r="T1931" s="6"/>
    </row>
    <row r="1932" spans="20:20">
      <c r="T1932" s="6"/>
    </row>
    <row r="1933" spans="20:20">
      <c r="T1933" s="6"/>
    </row>
    <row r="1934" spans="20:20">
      <c r="T1934" s="6"/>
    </row>
    <row r="1935" spans="20:20">
      <c r="T1935" s="6"/>
    </row>
    <row r="1936" spans="20:20">
      <c r="T1936" s="6"/>
    </row>
    <row r="1937" spans="20:20">
      <c r="T1937" s="6"/>
    </row>
    <row r="1938" spans="20:20">
      <c r="T1938" s="6"/>
    </row>
    <row r="1939" spans="20:20">
      <c r="T1939" s="6"/>
    </row>
    <row r="1940" spans="20:20">
      <c r="T1940" s="6"/>
    </row>
    <row r="1941" spans="20:20">
      <c r="T1941" s="6"/>
    </row>
    <row r="1942" spans="20:20">
      <c r="T1942" s="6"/>
    </row>
    <row r="1943" spans="20:20">
      <c r="T1943" s="6"/>
    </row>
    <row r="1944" spans="20:20">
      <c r="T1944" s="6"/>
    </row>
    <row r="1945" spans="20:20">
      <c r="T1945" s="6"/>
    </row>
    <row r="1946" spans="20:20">
      <c r="T1946" s="6"/>
    </row>
    <row r="1947" spans="20:20">
      <c r="T1947" s="6"/>
    </row>
    <row r="1948" spans="20:20">
      <c r="T1948" s="6"/>
    </row>
    <row r="1949" spans="20:20">
      <c r="T1949" s="6"/>
    </row>
    <row r="1950" spans="20:20">
      <c r="T1950" s="6"/>
    </row>
    <row r="1951" spans="20:20">
      <c r="T1951" s="6"/>
    </row>
    <row r="1952" spans="20:20">
      <c r="T1952" s="6"/>
    </row>
    <row r="1953" spans="20:20">
      <c r="T1953" s="6"/>
    </row>
    <row r="1954" spans="20:20">
      <c r="T1954" s="6"/>
    </row>
    <row r="1955" spans="20:20">
      <c r="T1955" s="6"/>
    </row>
    <row r="1956" spans="20:20">
      <c r="T1956" s="6"/>
    </row>
    <row r="1957" spans="20:20">
      <c r="T1957" s="6"/>
    </row>
    <row r="1958" spans="20:20">
      <c r="T1958" s="6"/>
    </row>
    <row r="1959" spans="20:20">
      <c r="T1959" s="6"/>
    </row>
    <row r="1960" spans="20:20">
      <c r="T1960" s="6"/>
    </row>
    <row r="1961" spans="20:20">
      <c r="T1961" s="6"/>
    </row>
    <row r="1962" spans="20:20">
      <c r="T1962" s="6"/>
    </row>
    <row r="1963" spans="20:20">
      <c r="T1963" s="6"/>
    </row>
    <row r="1964" spans="20:20">
      <c r="T1964" s="6"/>
    </row>
    <row r="1965" spans="20:20">
      <c r="T1965" s="6"/>
    </row>
    <row r="1966" spans="20:20">
      <c r="T1966" s="6"/>
    </row>
    <row r="1967" spans="20:20">
      <c r="T1967" s="6"/>
    </row>
    <row r="1968" spans="20:20">
      <c r="T1968" s="6"/>
    </row>
    <row r="1969" spans="20:20">
      <c r="T1969" s="6"/>
    </row>
    <row r="1970" spans="20:20">
      <c r="T1970" s="6"/>
    </row>
    <row r="1971" spans="20:20">
      <c r="T1971" s="6"/>
    </row>
    <row r="1972" spans="20:20">
      <c r="T1972" s="6"/>
    </row>
    <row r="1973" spans="20:20">
      <c r="T1973" s="6"/>
    </row>
    <row r="1974" spans="20:20">
      <c r="T1974" s="6"/>
    </row>
    <row r="1975" spans="20:20">
      <c r="T1975" s="6"/>
    </row>
    <row r="1976" spans="20:20">
      <c r="T1976" s="6"/>
    </row>
    <row r="1977" spans="20:20">
      <c r="T1977" s="6"/>
    </row>
    <row r="1978" spans="20:20">
      <c r="T1978" s="6"/>
    </row>
    <row r="1979" spans="20:20">
      <c r="T1979" s="6"/>
    </row>
    <row r="1980" spans="20:20">
      <c r="T1980" s="6"/>
    </row>
    <row r="1981" spans="20:20">
      <c r="T1981" s="6"/>
    </row>
    <row r="1982" spans="20:20">
      <c r="T1982" s="6"/>
    </row>
    <row r="1983" spans="20:20">
      <c r="T1983" s="6"/>
    </row>
    <row r="1984" spans="20:20">
      <c r="T1984" s="6"/>
    </row>
    <row r="1985" spans="20:20">
      <c r="T1985" s="6"/>
    </row>
    <row r="1986" spans="20:20">
      <c r="T1986" s="6"/>
    </row>
    <row r="1987" spans="20:20">
      <c r="T1987" s="6"/>
    </row>
    <row r="1988" spans="20:20">
      <c r="T1988" s="6"/>
    </row>
    <row r="1989" spans="20:20">
      <c r="T1989" s="6"/>
    </row>
    <row r="1990" spans="20:20">
      <c r="T1990" s="6"/>
    </row>
    <row r="1991" spans="20:20">
      <c r="T1991" s="6"/>
    </row>
    <row r="1992" spans="20:20">
      <c r="T1992" s="6"/>
    </row>
    <row r="1993" spans="20:20">
      <c r="T1993" s="6"/>
    </row>
    <row r="1994" spans="20:20">
      <c r="T1994" s="6"/>
    </row>
    <row r="1995" spans="20:20">
      <c r="T1995" s="6"/>
    </row>
    <row r="1996" spans="20:20">
      <c r="T1996" s="6"/>
    </row>
    <row r="1997" spans="20:20">
      <c r="T1997" s="6"/>
    </row>
    <row r="1998" spans="20:20">
      <c r="T1998" s="6"/>
    </row>
    <row r="1999" spans="20:20">
      <c r="T1999" s="6"/>
    </row>
    <row r="2000" spans="20:20">
      <c r="T2000" s="6"/>
    </row>
    <row r="2001" spans="20:20">
      <c r="T2001" s="6"/>
    </row>
    <row r="2002" spans="20:20">
      <c r="T2002" s="6"/>
    </row>
    <row r="2003" spans="20:20">
      <c r="T2003" s="6"/>
    </row>
    <row r="2004" spans="20:20">
      <c r="T2004" s="6"/>
    </row>
    <row r="2005" spans="20:20">
      <c r="T2005" s="6"/>
    </row>
    <row r="2006" spans="20:20">
      <c r="T2006" s="6"/>
    </row>
    <row r="2007" spans="20:20">
      <c r="T2007" s="6"/>
    </row>
    <row r="2008" spans="20:20">
      <c r="T2008" s="6"/>
    </row>
    <row r="2009" spans="20:20">
      <c r="T2009" s="6"/>
    </row>
    <row r="2010" spans="20:20">
      <c r="T2010" s="6"/>
    </row>
    <row r="2011" spans="20:20">
      <c r="T2011" s="6"/>
    </row>
    <row r="2012" spans="20:20">
      <c r="T2012" s="6"/>
    </row>
    <row r="2013" spans="20:20">
      <c r="T2013" s="6"/>
    </row>
    <row r="2014" spans="20:20">
      <c r="T2014" s="6"/>
    </row>
    <row r="2015" spans="20:20">
      <c r="T2015" s="6"/>
    </row>
    <row r="2016" spans="20:20">
      <c r="T2016" s="6"/>
    </row>
    <row r="2017" spans="20:20">
      <c r="T2017" s="6"/>
    </row>
    <row r="2018" spans="20:20">
      <c r="T2018" s="6"/>
    </row>
    <row r="2019" spans="20:20">
      <c r="T2019" s="6"/>
    </row>
    <row r="2020" spans="20:20">
      <c r="T2020" s="6"/>
    </row>
    <row r="2021" spans="20:20">
      <c r="T2021" s="6"/>
    </row>
    <row r="2022" spans="20:20">
      <c r="T2022" s="6"/>
    </row>
    <row r="2023" spans="20:20">
      <c r="T2023" s="6"/>
    </row>
    <row r="2024" spans="20:20">
      <c r="T2024" s="6"/>
    </row>
    <row r="2025" spans="20:20">
      <c r="T2025" s="6"/>
    </row>
    <row r="2026" spans="20:20">
      <c r="T2026" s="6"/>
    </row>
    <row r="2027" spans="20:20">
      <c r="T2027" s="6"/>
    </row>
    <row r="2028" spans="20:20">
      <c r="T2028" s="6"/>
    </row>
    <row r="2029" spans="20:20">
      <c r="T2029" s="6"/>
    </row>
    <row r="2030" spans="20:20">
      <c r="T2030" s="6"/>
    </row>
    <row r="2031" spans="20:20">
      <c r="T2031" s="6"/>
    </row>
    <row r="2032" spans="20:20">
      <c r="T2032" s="6"/>
    </row>
    <row r="2033" spans="20:20">
      <c r="T2033" s="6"/>
    </row>
    <row r="2034" spans="20:20">
      <c r="T2034" s="6"/>
    </row>
    <row r="2035" spans="20:20">
      <c r="T2035" s="6"/>
    </row>
    <row r="2036" spans="20:20">
      <c r="T2036" s="6"/>
    </row>
    <row r="2037" spans="20:20">
      <c r="T2037" s="6"/>
    </row>
    <row r="2038" spans="20:20">
      <c r="T2038" s="6"/>
    </row>
    <row r="2039" spans="20:20">
      <c r="T2039" s="6"/>
    </row>
    <row r="2040" spans="20:20">
      <c r="T2040" s="6"/>
    </row>
    <row r="2041" spans="20:20">
      <c r="T2041" s="6"/>
    </row>
    <row r="2042" spans="20:20">
      <c r="T2042" s="6"/>
    </row>
    <row r="2043" spans="20:20">
      <c r="T2043" s="6"/>
    </row>
    <row r="2044" spans="20:20">
      <c r="T2044" s="6"/>
    </row>
    <row r="2045" spans="20:20">
      <c r="T2045" s="6"/>
    </row>
    <row r="2046" spans="20:20">
      <c r="T2046" s="6"/>
    </row>
    <row r="2047" spans="20:20">
      <c r="T2047" s="6"/>
    </row>
    <row r="2048" spans="20:20">
      <c r="T2048" s="6"/>
    </row>
    <row r="2049" spans="20:20">
      <c r="T2049" s="6"/>
    </row>
    <row r="2050" spans="20:20">
      <c r="T2050" s="6"/>
    </row>
    <row r="2051" spans="20:20">
      <c r="T2051" s="6"/>
    </row>
    <row r="2052" spans="20:20">
      <c r="T2052" s="6"/>
    </row>
    <row r="2053" spans="20:20">
      <c r="T2053" s="6"/>
    </row>
    <row r="2054" spans="20:20">
      <c r="T2054" s="6"/>
    </row>
    <row r="2055" spans="20:20">
      <c r="T2055" s="6"/>
    </row>
    <row r="2056" spans="20:20">
      <c r="T2056" s="6"/>
    </row>
    <row r="2057" spans="20:20">
      <c r="T2057" s="6"/>
    </row>
    <row r="2058" spans="20:20">
      <c r="T2058" s="6"/>
    </row>
    <row r="2059" spans="20:20">
      <c r="T2059" s="6"/>
    </row>
    <row r="2060" spans="20:20">
      <c r="T2060" s="6"/>
    </row>
    <row r="2061" spans="20:20">
      <c r="T2061" s="6"/>
    </row>
    <row r="2062" spans="20:20">
      <c r="T2062" s="6"/>
    </row>
    <row r="2063" spans="20:20">
      <c r="T2063" s="6"/>
    </row>
    <row r="2064" spans="20:20">
      <c r="T2064" s="6"/>
    </row>
    <row r="2065" spans="20:20">
      <c r="T2065" s="6"/>
    </row>
    <row r="2066" spans="20:20">
      <c r="T2066" s="6"/>
    </row>
    <row r="2067" spans="20:20">
      <c r="T2067" s="6"/>
    </row>
    <row r="2068" spans="20:20">
      <c r="T2068" s="6"/>
    </row>
    <row r="2069" spans="20:20">
      <c r="T2069" s="6"/>
    </row>
    <row r="2070" spans="20:20">
      <c r="T2070" s="6"/>
    </row>
    <row r="2071" spans="20:20">
      <c r="T2071" s="6"/>
    </row>
    <row r="2072" spans="20:20">
      <c r="T2072" s="6"/>
    </row>
    <row r="2073" spans="20:20">
      <c r="T2073" s="6"/>
    </row>
    <row r="2074" spans="20:20">
      <c r="T2074" s="6"/>
    </row>
    <row r="2075" spans="20:20">
      <c r="T2075" s="6"/>
    </row>
    <row r="2076" spans="20:20">
      <c r="T2076" s="6"/>
    </row>
    <row r="2077" spans="20:20">
      <c r="T2077" s="6"/>
    </row>
    <row r="2078" spans="20:20">
      <c r="T2078" s="6"/>
    </row>
    <row r="2079" spans="20:20">
      <c r="T2079" s="6"/>
    </row>
    <row r="2080" spans="20:20">
      <c r="T2080" s="6"/>
    </row>
    <row r="2081" spans="20:20">
      <c r="T2081" s="6"/>
    </row>
    <row r="2082" spans="20:20">
      <c r="T2082" s="6"/>
    </row>
    <row r="2083" spans="20:20">
      <c r="T2083" s="6"/>
    </row>
    <row r="2084" spans="20:20">
      <c r="T2084" s="6"/>
    </row>
    <row r="2085" spans="20:20">
      <c r="T2085" s="6"/>
    </row>
    <row r="2086" spans="20:20">
      <c r="T2086" s="6"/>
    </row>
    <row r="2087" spans="20:20">
      <c r="T2087" s="6"/>
    </row>
    <row r="2088" spans="20:20">
      <c r="T2088" s="6"/>
    </row>
    <row r="2089" spans="20:20">
      <c r="T2089" s="6"/>
    </row>
    <row r="2090" spans="20:20">
      <c r="T2090" s="6"/>
    </row>
    <row r="2091" spans="20:20">
      <c r="T2091" s="6"/>
    </row>
    <row r="2092" spans="20:20">
      <c r="T2092" s="6"/>
    </row>
    <row r="2093" spans="20:20">
      <c r="T2093" s="6"/>
    </row>
    <row r="2094" spans="20:20">
      <c r="T2094" s="6"/>
    </row>
    <row r="2095" spans="20:20">
      <c r="T2095" s="6"/>
    </row>
    <row r="2096" spans="20:20">
      <c r="T2096" s="6"/>
    </row>
    <row r="2097" spans="20:20">
      <c r="T2097" s="6"/>
    </row>
    <row r="2098" spans="20:20">
      <c r="T2098" s="6"/>
    </row>
    <row r="2099" spans="20:20">
      <c r="T2099" s="6"/>
    </row>
    <row r="2100" spans="20:20">
      <c r="T2100" s="6"/>
    </row>
    <row r="2101" spans="20:20">
      <c r="T2101" s="6"/>
    </row>
    <row r="2102" spans="20:20">
      <c r="T2102" s="6"/>
    </row>
    <row r="2103" spans="20:20">
      <c r="T2103" s="6"/>
    </row>
    <row r="2104" spans="20:20">
      <c r="T2104" s="6"/>
    </row>
    <row r="2105" spans="20:20">
      <c r="T2105" s="6"/>
    </row>
    <row r="2106" spans="20:20">
      <c r="T2106" s="6"/>
    </row>
    <row r="2107" spans="20:20">
      <c r="T2107" s="6"/>
    </row>
    <row r="2108" spans="20:20">
      <c r="T2108" s="6"/>
    </row>
    <row r="2109" spans="20:20">
      <c r="T2109" s="6"/>
    </row>
    <row r="2110" spans="20:20">
      <c r="T2110" s="6"/>
    </row>
    <row r="2111" spans="20:20">
      <c r="T2111" s="6"/>
    </row>
    <row r="2112" spans="20:20">
      <c r="T2112" s="6"/>
    </row>
    <row r="2113" spans="20:20">
      <c r="T2113" s="6"/>
    </row>
    <row r="2114" spans="20:20">
      <c r="T2114" s="6"/>
    </row>
    <row r="2115" spans="20:20">
      <c r="T2115" s="6"/>
    </row>
    <row r="2116" spans="20:20">
      <c r="T2116" s="6"/>
    </row>
    <row r="2117" spans="20:20">
      <c r="T2117" s="6"/>
    </row>
    <row r="2118" spans="20:20">
      <c r="T2118" s="6"/>
    </row>
    <row r="2119" spans="20:20">
      <c r="T2119" s="6"/>
    </row>
    <row r="2120" spans="20:20">
      <c r="T2120" s="6"/>
    </row>
    <row r="2121" spans="20:20">
      <c r="T2121" s="6"/>
    </row>
    <row r="2122" spans="20:20">
      <c r="T2122" s="6"/>
    </row>
    <row r="2123" spans="20:20">
      <c r="T2123" s="6"/>
    </row>
    <row r="2124" spans="20:20">
      <c r="T2124" s="6"/>
    </row>
    <row r="2125" spans="20:20">
      <c r="T2125" s="6"/>
    </row>
    <row r="2126" spans="20:20">
      <c r="T2126" s="6"/>
    </row>
    <row r="2127" spans="20:20">
      <c r="T2127" s="6"/>
    </row>
    <row r="2128" spans="20:20">
      <c r="T2128" s="6"/>
    </row>
    <row r="2129" spans="20:20">
      <c r="T2129" s="6"/>
    </row>
    <row r="2130" spans="20:20">
      <c r="T2130" s="6"/>
    </row>
    <row r="2131" spans="20:20">
      <c r="T2131" s="6"/>
    </row>
    <row r="2132" spans="20:20">
      <c r="T2132" s="6"/>
    </row>
    <row r="2133" spans="20:20">
      <c r="T2133" s="6"/>
    </row>
    <row r="2134" spans="20:20">
      <c r="T2134" s="6"/>
    </row>
    <row r="2135" spans="20:20">
      <c r="T2135" s="6"/>
    </row>
    <row r="2136" spans="20:20">
      <c r="T2136" s="6"/>
    </row>
    <row r="2137" spans="20:20">
      <c r="T2137" s="6"/>
    </row>
    <row r="2138" spans="20:20">
      <c r="T2138" s="6"/>
    </row>
    <row r="2139" spans="20:20">
      <c r="T2139" s="6"/>
    </row>
    <row r="2140" spans="20:20">
      <c r="T2140" s="6"/>
    </row>
    <row r="2141" spans="20:20">
      <c r="T2141" s="6"/>
    </row>
    <row r="2142" spans="20:20">
      <c r="T2142" s="6"/>
    </row>
    <row r="2143" spans="20:20">
      <c r="T2143" s="6"/>
    </row>
    <row r="2144" spans="20:20">
      <c r="T2144" s="6"/>
    </row>
    <row r="2145" spans="20:20">
      <c r="T2145" s="6"/>
    </row>
    <row r="2146" spans="20:20">
      <c r="T2146" s="6"/>
    </row>
    <row r="2147" spans="20:20">
      <c r="T2147" s="6"/>
    </row>
    <row r="2148" spans="20:20">
      <c r="T2148" s="6"/>
    </row>
    <row r="2149" spans="20:20">
      <c r="T2149" s="6"/>
    </row>
    <row r="2150" spans="20:20">
      <c r="T2150" s="6"/>
    </row>
    <row r="2151" spans="20:20">
      <c r="T2151" s="6"/>
    </row>
    <row r="2152" spans="20:20">
      <c r="T2152" s="6"/>
    </row>
    <row r="2153" spans="20:20">
      <c r="T2153" s="6"/>
    </row>
    <row r="2154" spans="20:20">
      <c r="T2154" s="6"/>
    </row>
    <row r="2155" spans="20:20">
      <c r="T2155" s="6"/>
    </row>
    <row r="2156" spans="20:20">
      <c r="T2156" s="6"/>
    </row>
    <row r="2157" spans="20:20">
      <c r="T2157" s="6"/>
    </row>
    <row r="2158" spans="20:20">
      <c r="T2158" s="6"/>
    </row>
    <row r="2159" spans="20:20">
      <c r="T2159" s="6"/>
    </row>
    <row r="2160" spans="20:20">
      <c r="T2160" s="6"/>
    </row>
    <row r="2161" spans="20:20">
      <c r="T2161" s="6"/>
    </row>
    <row r="2162" spans="20:20">
      <c r="T2162" s="6"/>
    </row>
    <row r="2163" spans="20:20">
      <c r="T2163" s="6"/>
    </row>
    <row r="2164" spans="20:20">
      <c r="T2164" s="6"/>
    </row>
    <row r="2165" spans="20:20">
      <c r="T2165" s="6"/>
    </row>
    <row r="2166" spans="20:20">
      <c r="T2166" s="6"/>
    </row>
    <row r="2167" spans="20:20">
      <c r="T2167" s="6"/>
    </row>
    <row r="2168" spans="20:20">
      <c r="T2168" s="6"/>
    </row>
    <row r="2169" spans="20:20">
      <c r="T2169" s="6"/>
    </row>
    <row r="2170" spans="20:20">
      <c r="T2170" s="6"/>
    </row>
    <row r="2171" spans="20:20">
      <c r="T2171" s="6"/>
    </row>
    <row r="2172" spans="20:20">
      <c r="T2172" s="6"/>
    </row>
    <row r="2173" spans="20:20">
      <c r="T2173" s="6"/>
    </row>
    <row r="2174" spans="20:20">
      <c r="T2174" s="6"/>
    </row>
    <row r="2175" spans="20:20">
      <c r="T2175" s="6"/>
    </row>
    <row r="2176" spans="20:20">
      <c r="T2176" s="6"/>
    </row>
    <row r="2177" spans="20:20">
      <c r="T2177" s="6"/>
    </row>
    <row r="2178" spans="20:20">
      <c r="T2178" s="6"/>
    </row>
    <row r="2179" spans="20:20">
      <c r="T2179" s="6"/>
    </row>
    <row r="2180" spans="20:20">
      <c r="T2180" s="6"/>
    </row>
    <row r="2181" spans="20:20">
      <c r="T2181" s="6"/>
    </row>
    <row r="2182" spans="20:20">
      <c r="T2182" s="6"/>
    </row>
    <row r="2183" spans="20:20">
      <c r="T2183" s="6"/>
    </row>
    <row r="2184" spans="20:20">
      <c r="T2184" s="6"/>
    </row>
    <row r="2185" spans="20:20">
      <c r="T2185" s="6"/>
    </row>
    <row r="2186" spans="20:20">
      <c r="T2186" s="6"/>
    </row>
    <row r="2187" spans="20:20">
      <c r="T2187" s="6"/>
    </row>
    <row r="2188" spans="20:20">
      <c r="T2188" s="6"/>
    </row>
    <row r="2189" spans="20:20">
      <c r="T2189" s="6"/>
    </row>
    <row r="2190" spans="20:20">
      <c r="T2190" s="6"/>
    </row>
    <row r="2191" spans="20:20">
      <c r="T2191" s="6"/>
    </row>
    <row r="2192" spans="20:20">
      <c r="T2192" s="6"/>
    </row>
    <row r="2193" spans="20:20">
      <c r="T2193" s="6"/>
    </row>
    <row r="2194" spans="20:20">
      <c r="T2194" s="6"/>
    </row>
    <row r="2195" spans="20:20">
      <c r="T2195" s="6"/>
    </row>
    <row r="2196" spans="20:20">
      <c r="T2196" s="6"/>
    </row>
    <row r="2197" spans="20:20">
      <c r="T2197" s="6"/>
    </row>
    <row r="2198" spans="20:20">
      <c r="T2198" s="6"/>
    </row>
    <row r="2199" spans="20:20">
      <c r="T2199" s="6"/>
    </row>
    <row r="2200" spans="20:20">
      <c r="T2200" s="6"/>
    </row>
    <row r="2201" spans="20:20">
      <c r="T2201" s="6"/>
    </row>
    <row r="2202" spans="20:20">
      <c r="T2202" s="6"/>
    </row>
    <row r="2203" spans="20:20">
      <c r="T2203" s="6"/>
    </row>
    <row r="2204" spans="20:20">
      <c r="T2204" s="6"/>
    </row>
    <row r="2205" spans="20:20">
      <c r="T2205" s="6"/>
    </row>
    <row r="2206" spans="20:20">
      <c r="T2206" s="6"/>
    </row>
    <row r="2207" spans="20:20">
      <c r="T2207" s="6"/>
    </row>
    <row r="2208" spans="20:20">
      <c r="T2208" s="6"/>
    </row>
    <row r="2209" spans="20:20">
      <c r="T2209" s="6"/>
    </row>
    <row r="2210" spans="20:20">
      <c r="T2210" s="6"/>
    </row>
    <row r="2211" spans="20:20">
      <c r="T2211" s="6"/>
    </row>
    <row r="2212" spans="20:20">
      <c r="T2212" s="6"/>
    </row>
    <row r="2213" spans="20:20">
      <c r="T2213" s="6"/>
    </row>
    <row r="2214" spans="20:20">
      <c r="T2214" s="6"/>
    </row>
    <row r="2215" spans="20:20">
      <c r="T2215" s="6"/>
    </row>
    <row r="2216" spans="20:20">
      <c r="T2216" s="6"/>
    </row>
    <row r="2217" spans="20:20">
      <c r="T2217" s="6"/>
    </row>
    <row r="2218" spans="20:20">
      <c r="T2218" s="6"/>
    </row>
    <row r="2219" spans="20:20">
      <c r="T2219" s="6"/>
    </row>
    <row r="2220" spans="20:20">
      <c r="T2220" s="6"/>
    </row>
    <row r="2221" spans="20:20">
      <c r="T2221" s="6"/>
    </row>
    <row r="2222" spans="20:20">
      <c r="T2222" s="6"/>
    </row>
    <row r="2223" spans="20:20">
      <c r="T2223" s="6"/>
    </row>
    <row r="2224" spans="20:20">
      <c r="T2224" s="6"/>
    </row>
    <row r="2225" spans="20:20">
      <c r="T2225" s="6"/>
    </row>
    <row r="2226" spans="20:20">
      <c r="T2226" s="6"/>
    </row>
    <row r="2227" spans="20:20">
      <c r="T2227" s="6"/>
    </row>
    <row r="2228" spans="20:20">
      <c r="T2228" s="6"/>
    </row>
    <row r="2229" spans="20:20">
      <c r="T2229" s="6"/>
    </row>
    <row r="2230" spans="20:20">
      <c r="T2230" s="6"/>
    </row>
    <row r="2231" spans="20:20">
      <c r="T2231" s="6"/>
    </row>
    <row r="2232" spans="20:20">
      <c r="T2232" s="6"/>
    </row>
    <row r="2233" spans="20:20">
      <c r="T2233" s="6"/>
    </row>
    <row r="2234" spans="20:20">
      <c r="T2234" s="6"/>
    </row>
    <row r="2235" spans="20:20">
      <c r="T2235" s="6"/>
    </row>
    <row r="2236" spans="20:20">
      <c r="T2236" s="6"/>
    </row>
    <row r="2237" spans="20:20">
      <c r="T2237" s="6"/>
    </row>
    <row r="2238" spans="20:20">
      <c r="T2238" s="6"/>
    </row>
    <row r="2239" spans="20:20">
      <c r="T2239" s="6"/>
    </row>
    <row r="2240" spans="20:20">
      <c r="T2240" s="6"/>
    </row>
    <row r="2241" spans="20:20">
      <c r="T2241" s="6"/>
    </row>
    <row r="2242" spans="20:20">
      <c r="T2242" s="6"/>
    </row>
    <row r="2243" spans="20:20">
      <c r="T2243" s="6"/>
    </row>
    <row r="2244" spans="20:20">
      <c r="T2244" s="6"/>
    </row>
    <row r="2245" spans="20:20">
      <c r="T2245" s="6"/>
    </row>
    <row r="2246" spans="20:20">
      <c r="T2246" s="6"/>
    </row>
    <row r="2247" spans="20:20">
      <c r="T2247" s="6"/>
    </row>
    <row r="2248" spans="20:20">
      <c r="T2248" s="6"/>
    </row>
    <row r="2249" spans="20:20">
      <c r="T2249" s="6"/>
    </row>
    <row r="2250" spans="20:20">
      <c r="T2250" s="6"/>
    </row>
    <row r="2251" spans="20:20">
      <c r="T2251" s="6"/>
    </row>
    <row r="2252" spans="20:20">
      <c r="T2252" s="6"/>
    </row>
    <row r="2253" spans="20:20">
      <c r="T2253" s="6"/>
    </row>
    <row r="2254" spans="20:20">
      <c r="T2254" s="6"/>
    </row>
    <row r="2255" spans="20:20">
      <c r="T2255" s="6"/>
    </row>
    <row r="2256" spans="20:20">
      <c r="T2256" s="6"/>
    </row>
    <row r="2257" spans="20:20">
      <c r="T2257" s="6"/>
    </row>
    <row r="2258" spans="20:20">
      <c r="T2258" s="6"/>
    </row>
    <row r="2259" spans="20:20">
      <c r="T2259" s="6"/>
    </row>
    <row r="2260" spans="20:20">
      <c r="T2260" s="6"/>
    </row>
    <row r="2261" spans="20:20">
      <c r="T2261" s="6"/>
    </row>
    <row r="2262" spans="20:20">
      <c r="T2262" s="6"/>
    </row>
    <row r="2263" spans="20:20">
      <c r="T2263" s="6"/>
    </row>
    <row r="2264" spans="20:20">
      <c r="T2264" s="6"/>
    </row>
    <row r="2265" spans="20:20">
      <c r="T2265" s="6"/>
    </row>
    <row r="2266" spans="20:20">
      <c r="T2266" s="6"/>
    </row>
    <row r="2267" spans="20:20">
      <c r="T2267" s="6"/>
    </row>
    <row r="2268" spans="20:20">
      <c r="T2268" s="6"/>
    </row>
    <row r="2269" spans="20:20">
      <c r="T2269" s="6"/>
    </row>
    <row r="2270" spans="20:20">
      <c r="T2270" s="6"/>
    </row>
    <row r="2271" spans="20:20">
      <c r="T2271" s="6"/>
    </row>
    <row r="2272" spans="20:20">
      <c r="T2272" s="6"/>
    </row>
    <row r="2273" spans="20:20">
      <c r="T2273" s="6"/>
    </row>
    <row r="2274" spans="20:20">
      <c r="T2274" s="6"/>
    </row>
    <row r="2275" spans="20:20">
      <c r="T2275" s="6"/>
    </row>
    <row r="2276" spans="20:20">
      <c r="T2276" s="6"/>
    </row>
    <row r="2277" spans="20:20">
      <c r="T2277" s="6"/>
    </row>
    <row r="2278" spans="20:20">
      <c r="T2278" s="6"/>
    </row>
    <row r="2279" spans="20:20">
      <c r="T2279" s="6"/>
    </row>
    <row r="2280" spans="20:20">
      <c r="T2280" s="6"/>
    </row>
    <row r="2281" spans="20:20">
      <c r="T2281" s="6"/>
    </row>
    <row r="2282" spans="20:20">
      <c r="T2282" s="6"/>
    </row>
    <row r="2283" spans="20:20">
      <c r="T2283" s="6"/>
    </row>
    <row r="2284" spans="20:20">
      <c r="T2284" s="6"/>
    </row>
    <row r="2285" spans="20:20">
      <c r="T2285" s="6"/>
    </row>
    <row r="2286" spans="20:20">
      <c r="T2286" s="6"/>
    </row>
    <row r="2287" spans="20:20">
      <c r="T2287" s="6"/>
    </row>
    <row r="2288" spans="20:20">
      <c r="T2288" s="6"/>
    </row>
    <row r="2289" spans="20:20">
      <c r="T2289" s="6"/>
    </row>
    <row r="2290" spans="20:20">
      <c r="T2290" s="6"/>
    </row>
    <row r="2291" spans="20:20">
      <c r="T2291" s="6"/>
    </row>
    <row r="2292" spans="20:20">
      <c r="T2292" s="6"/>
    </row>
    <row r="2293" spans="20:20">
      <c r="T2293" s="6"/>
    </row>
    <row r="2294" spans="20:20">
      <c r="T2294" s="6"/>
    </row>
    <row r="2295" spans="20:20">
      <c r="T2295" s="6"/>
    </row>
    <row r="2296" spans="20:20">
      <c r="T2296" s="6"/>
    </row>
    <row r="2297" spans="20:20">
      <c r="T2297" s="6"/>
    </row>
    <row r="2298" spans="20:20">
      <c r="T2298" s="6"/>
    </row>
    <row r="2299" spans="20:20">
      <c r="T2299" s="6"/>
    </row>
    <row r="2300" spans="20:20">
      <c r="T2300" s="6"/>
    </row>
    <row r="2301" spans="20:20">
      <c r="T2301" s="6"/>
    </row>
    <row r="2302" spans="20:20">
      <c r="T2302" s="6"/>
    </row>
    <row r="2303" spans="20:20">
      <c r="T2303" s="6"/>
    </row>
    <row r="2304" spans="20:20">
      <c r="T2304" s="6"/>
    </row>
    <row r="2305" spans="20:20">
      <c r="T2305" s="6"/>
    </row>
    <row r="2306" spans="20:20">
      <c r="T2306" s="6"/>
    </row>
    <row r="2307" spans="20:20">
      <c r="T2307" s="6"/>
    </row>
    <row r="2308" spans="20:20">
      <c r="T2308" s="6"/>
    </row>
    <row r="2309" spans="20:20">
      <c r="T2309" s="6"/>
    </row>
    <row r="2310" spans="20:20">
      <c r="T2310" s="6"/>
    </row>
    <row r="2311" spans="20:20">
      <c r="T2311" s="6"/>
    </row>
    <row r="2312" spans="20:20">
      <c r="T2312" s="6"/>
    </row>
    <row r="2313" spans="20:20">
      <c r="T2313" s="6"/>
    </row>
    <row r="2314" spans="20:20">
      <c r="T2314" s="6"/>
    </row>
    <row r="2315" spans="20:20">
      <c r="T2315" s="6"/>
    </row>
    <row r="2316" spans="20:20">
      <c r="T2316" s="6"/>
    </row>
    <row r="2317" spans="20:20">
      <c r="T2317" s="6"/>
    </row>
    <row r="2318" spans="20:20">
      <c r="T2318" s="6"/>
    </row>
    <row r="2319" spans="20:20">
      <c r="T2319" s="6"/>
    </row>
    <row r="2320" spans="20:20">
      <c r="T2320" s="6"/>
    </row>
    <row r="2321" spans="20:20">
      <c r="T2321" s="6"/>
    </row>
    <row r="2322" spans="20:20">
      <c r="T2322" s="6"/>
    </row>
    <row r="2323" spans="20:20">
      <c r="T2323" s="6"/>
    </row>
    <row r="2324" spans="20:20">
      <c r="T2324" s="6"/>
    </row>
    <row r="2325" spans="20:20">
      <c r="T2325" s="6"/>
    </row>
    <row r="2326" spans="20:20">
      <c r="T2326" s="6"/>
    </row>
    <row r="2327" spans="20:20">
      <c r="T2327" s="6"/>
    </row>
    <row r="2328" spans="20:20">
      <c r="T2328" s="6"/>
    </row>
    <row r="2329" spans="20:20">
      <c r="T2329" s="6"/>
    </row>
    <row r="2330" spans="20:20">
      <c r="T2330" s="6"/>
    </row>
    <row r="2331" spans="20:20">
      <c r="T2331" s="6"/>
    </row>
    <row r="2332" spans="20:20">
      <c r="T2332" s="6"/>
    </row>
    <row r="2333" spans="20:20">
      <c r="T2333" s="6"/>
    </row>
    <row r="2334" spans="20:20">
      <c r="T2334" s="6"/>
    </row>
    <row r="2335" spans="20:20">
      <c r="T2335" s="6"/>
    </row>
    <row r="2336" spans="20:20">
      <c r="T2336" s="6"/>
    </row>
    <row r="2337" spans="20:20">
      <c r="T2337" s="6"/>
    </row>
    <row r="2338" spans="20:20">
      <c r="T2338" s="6"/>
    </row>
    <row r="2339" spans="20:20">
      <c r="T2339" s="6"/>
    </row>
    <row r="2340" spans="20:20">
      <c r="T2340" s="6"/>
    </row>
    <row r="2341" spans="20:20">
      <c r="T2341" s="6"/>
    </row>
    <row r="2342" spans="20:20">
      <c r="T2342" s="6"/>
    </row>
    <row r="2343" spans="20:20">
      <c r="T2343" s="6"/>
    </row>
    <row r="2344" spans="20:20">
      <c r="T2344" s="6"/>
    </row>
    <row r="2345" spans="20:20">
      <c r="T2345" s="6"/>
    </row>
    <row r="2346" spans="20:20">
      <c r="T2346" s="6"/>
    </row>
    <row r="2347" spans="20:20">
      <c r="T2347" s="6"/>
    </row>
    <row r="2348" spans="20:20">
      <c r="T2348" s="6"/>
    </row>
    <row r="2349" spans="20:20">
      <c r="T2349" s="6"/>
    </row>
    <row r="2350" spans="20:20">
      <c r="T2350" s="6"/>
    </row>
    <row r="2351" spans="20:20">
      <c r="T2351" s="6"/>
    </row>
    <row r="2352" spans="20:20">
      <c r="T2352" s="6"/>
    </row>
    <row r="2353" spans="20:20">
      <c r="T2353" s="6"/>
    </row>
    <row r="2354" spans="20:20">
      <c r="T2354" s="6"/>
    </row>
    <row r="2355" spans="20:20">
      <c r="T2355" s="6"/>
    </row>
    <row r="2356" spans="20:20">
      <c r="T2356" s="6"/>
    </row>
    <row r="2357" spans="20:20">
      <c r="T2357" s="6"/>
    </row>
    <row r="2358" spans="20:20">
      <c r="T2358" s="6"/>
    </row>
    <row r="2359" spans="20:20">
      <c r="T2359" s="6"/>
    </row>
    <row r="2360" spans="20:20">
      <c r="T2360" s="6"/>
    </row>
    <row r="2361" spans="20:20">
      <c r="T2361" s="6"/>
    </row>
    <row r="2362" spans="20:20">
      <c r="T2362" s="6"/>
    </row>
    <row r="2363" spans="20:20">
      <c r="T2363" s="6"/>
    </row>
    <row r="2364" spans="20:20">
      <c r="T2364" s="6"/>
    </row>
    <row r="2365" spans="20:20">
      <c r="T2365" s="6"/>
    </row>
    <row r="2366" spans="20:20">
      <c r="T2366" s="6"/>
    </row>
    <row r="2367" spans="20:20">
      <c r="T2367" s="6"/>
    </row>
    <row r="2368" spans="20:20">
      <c r="T2368" s="6"/>
    </row>
    <row r="2369" spans="20:20">
      <c r="T2369" s="6"/>
    </row>
    <row r="2370" spans="20:20">
      <c r="T2370" s="6"/>
    </row>
    <row r="2371" spans="20:20">
      <c r="T2371" s="6"/>
    </row>
    <row r="2372" spans="20:20">
      <c r="T2372" s="6"/>
    </row>
    <row r="2373" spans="20:20">
      <c r="T2373" s="6"/>
    </row>
    <row r="2374" spans="20:20">
      <c r="T2374" s="6"/>
    </row>
    <row r="2375" spans="20:20">
      <c r="T2375" s="6"/>
    </row>
    <row r="2376" spans="20:20">
      <c r="T2376" s="6"/>
    </row>
    <row r="2377" spans="20:20">
      <c r="T2377" s="6"/>
    </row>
    <row r="2378" spans="20:20">
      <c r="T2378" s="6"/>
    </row>
    <row r="2379" spans="20:20">
      <c r="T2379" s="6"/>
    </row>
    <row r="2380" spans="20:20">
      <c r="T2380" s="6"/>
    </row>
    <row r="2381" spans="20:20">
      <c r="T2381" s="6"/>
    </row>
    <row r="2382" spans="20:20">
      <c r="T2382" s="6"/>
    </row>
    <row r="2383" spans="20:20">
      <c r="T2383" s="6"/>
    </row>
    <row r="2384" spans="20:20">
      <c r="T2384" s="6"/>
    </row>
    <row r="2385" spans="20:20">
      <c r="T2385" s="6"/>
    </row>
    <row r="2386" spans="20:20">
      <c r="T2386" s="6"/>
    </row>
    <row r="2387" spans="20:20">
      <c r="T2387" s="6"/>
    </row>
    <row r="2388" spans="20:20">
      <c r="T2388" s="6"/>
    </row>
    <row r="2389" spans="20:20">
      <c r="T2389" s="6"/>
    </row>
    <row r="2390" spans="20:20">
      <c r="T2390" s="6"/>
    </row>
    <row r="2391" spans="20:20">
      <c r="T2391" s="6"/>
    </row>
    <row r="2392" spans="20:20">
      <c r="T2392" s="6"/>
    </row>
    <row r="2393" spans="20:20">
      <c r="T2393" s="6"/>
    </row>
    <row r="2394" spans="20:20">
      <c r="T2394" s="6"/>
    </row>
    <row r="2395" spans="20:20">
      <c r="T2395" s="6"/>
    </row>
    <row r="2396" spans="20:20">
      <c r="T2396" s="6"/>
    </row>
    <row r="2397" spans="20:20">
      <c r="T2397" s="6"/>
    </row>
    <row r="2398" spans="20:20">
      <c r="T2398" s="6"/>
    </row>
    <row r="2399" spans="20:20">
      <c r="T2399" s="6"/>
    </row>
    <row r="2400" spans="20:20">
      <c r="T2400" s="6"/>
    </row>
    <row r="2401" spans="20:20">
      <c r="T2401" s="6"/>
    </row>
    <row r="2402" spans="20:20">
      <c r="T2402" s="6"/>
    </row>
    <row r="2403" spans="20:20">
      <c r="T2403" s="6"/>
    </row>
    <row r="2404" spans="20:20">
      <c r="T2404" s="6"/>
    </row>
    <row r="2405" spans="20:20">
      <c r="T2405" s="6"/>
    </row>
    <row r="2406" spans="20:20">
      <c r="T2406" s="6"/>
    </row>
    <row r="2407" spans="20:20">
      <c r="T2407" s="6"/>
    </row>
    <row r="2408" spans="20:20">
      <c r="T2408" s="6"/>
    </row>
    <row r="2409" spans="20:20">
      <c r="T2409" s="6"/>
    </row>
    <row r="2410" spans="20:20">
      <c r="T2410" s="6"/>
    </row>
    <row r="2411" spans="20:20">
      <c r="T2411" s="6"/>
    </row>
    <row r="2412" spans="20:20">
      <c r="T2412" s="6"/>
    </row>
    <row r="2413" spans="20:20">
      <c r="T2413" s="6"/>
    </row>
    <row r="2414" spans="20:20">
      <c r="T2414" s="6"/>
    </row>
    <row r="2415" spans="20:20">
      <c r="T2415" s="6"/>
    </row>
    <row r="2416" spans="20:20">
      <c r="T2416" s="6"/>
    </row>
    <row r="2417" spans="20:20">
      <c r="T2417" s="6"/>
    </row>
    <row r="2418" spans="20:20">
      <c r="T2418" s="6"/>
    </row>
    <row r="2419" spans="20:20">
      <c r="T2419" s="6"/>
    </row>
    <row r="2420" spans="20:20">
      <c r="T2420" s="6"/>
    </row>
    <row r="2421" spans="20:20">
      <c r="T2421" s="6"/>
    </row>
    <row r="2422" spans="20:20">
      <c r="T2422" s="6"/>
    </row>
    <row r="2423" spans="20:20">
      <c r="T2423" s="6"/>
    </row>
    <row r="2424" spans="20:20">
      <c r="T2424" s="6"/>
    </row>
    <row r="2425" spans="20:20">
      <c r="T2425" s="6"/>
    </row>
    <row r="2426" spans="20:20">
      <c r="T2426" s="6"/>
    </row>
    <row r="2427" spans="20:20">
      <c r="T2427" s="6"/>
    </row>
    <row r="2428" spans="20:20">
      <c r="T2428" s="6"/>
    </row>
    <row r="2429" spans="20:20">
      <c r="T2429" s="6"/>
    </row>
    <row r="2430" spans="20:20">
      <c r="T2430" s="6"/>
    </row>
    <row r="2431" spans="20:20">
      <c r="T2431" s="6"/>
    </row>
    <row r="2432" spans="20:20">
      <c r="T2432" s="6"/>
    </row>
    <row r="2433" spans="20:20">
      <c r="T2433" s="6"/>
    </row>
    <row r="2434" spans="20:20">
      <c r="T2434" s="6"/>
    </row>
    <row r="2435" spans="20:20">
      <c r="T2435" s="6"/>
    </row>
    <row r="2436" spans="20:20">
      <c r="T2436" s="6"/>
    </row>
    <row r="2437" spans="20:20">
      <c r="T2437" s="6"/>
    </row>
    <row r="2438" spans="20:20">
      <c r="T2438" s="6"/>
    </row>
    <row r="2439" spans="20:20">
      <c r="T2439" s="6"/>
    </row>
    <row r="2440" spans="20:20">
      <c r="T2440" s="6"/>
    </row>
    <row r="2441" spans="20:20">
      <c r="T2441" s="6"/>
    </row>
    <row r="2442" spans="20:20">
      <c r="T2442" s="6"/>
    </row>
    <row r="2443" spans="20:20">
      <c r="T2443" s="6"/>
    </row>
    <row r="2444" spans="20:20">
      <c r="T2444" s="6"/>
    </row>
    <row r="2445" spans="20:20">
      <c r="T2445" s="6"/>
    </row>
    <row r="2446" spans="20:20">
      <c r="T2446" s="6"/>
    </row>
    <row r="2447" spans="20:20">
      <c r="T2447" s="6"/>
    </row>
    <row r="2448" spans="20:20">
      <c r="T2448" s="6"/>
    </row>
    <row r="2449" spans="20:20">
      <c r="T2449" s="6"/>
    </row>
    <row r="2450" spans="20:20">
      <c r="T2450" s="6"/>
    </row>
    <row r="2451" spans="20:20">
      <c r="T2451" s="6"/>
    </row>
    <row r="2452" spans="20:20">
      <c r="T2452" s="6"/>
    </row>
    <row r="2453" spans="20:20">
      <c r="T2453" s="6"/>
    </row>
    <row r="2454" spans="20:20">
      <c r="T2454" s="6"/>
    </row>
    <row r="2455" spans="20:20">
      <c r="T2455" s="6"/>
    </row>
    <row r="2456" spans="20:20">
      <c r="T2456" s="6"/>
    </row>
    <row r="2457" spans="20:20">
      <c r="T2457" s="6"/>
    </row>
    <row r="2458" spans="20:20">
      <c r="T2458" s="6"/>
    </row>
    <row r="2459" spans="20:20">
      <c r="T2459" s="6"/>
    </row>
    <row r="2460" spans="20:20">
      <c r="T2460" s="6"/>
    </row>
    <row r="2461" spans="20:20">
      <c r="T2461" s="6"/>
    </row>
    <row r="2462" spans="20:20">
      <c r="T2462" s="6"/>
    </row>
    <row r="2463" spans="20:20">
      <c r="T2463" s="6"/>
    </row>
    <row r="2464" spans="20:20">
      <c r="T2464" s="6"/>
    </row>
    <row r="2465" spans="20:20">
      <c r="T2465" s="6"/>
    </row>
    <row r="2466" spans="20:20">
      <c r="T2466" s="6"/>
    </row>
    <row r="2467" spans="20:20">
      <c r="T2467" s="6"/>
    </row>
    <row r="2468" spans="20:20">
      <c r="T2468" s="6"/>
    </row>
    <row r="2469" spans="20:20">
      <c r="T2469" s="6"/>
    </row>
    <row r="2470" spans="20:20">
      <c r="T2470" s="6"/>
    </row>
    <row r="2471" spans="20:20">
      <c r="T2471" s="6"/>
    </row>
    <row r="2472" spans="20:20">
      <c r="T2472" s="6"/>
    </row>
    <row r="2473" spans="20:20">
      <c r="T2473" s="6"/>
    </row>
    <row r="2474" spans="20:20">
      <c r="T2474" s="6"/>
    </row>
    <row r="2475" spans="20:20">
      <c r="T2475" s="6"/>
    </row>
    <row r="2476" spans="20:20">
      <c r="T2476" s="6"/>
    </row>
    <row r="2477" spans="20:20">
      <c r="T2477" s="6"/>
    </row>
    <row r="2478" spans="20:20">
      <c r="T2478" s="6"/>
    </row>
    <row r="2479" spans="20:20">
      <c r="T2479" s="6"/>
    </row>
    <row r="2480" spans="20:20">
      <c r="T2480" s="6"/>
    </row>
    <row r="2481" spans="20:20">
      <c r="T2481" s="6"/>
    </row>
    <row r="2482" spans="20:20">
      <c r="T2482" s="6"/>
    </row>
    <row r="2483" spans="20:20">
      <c r="T2483" s="6"/>
    </row>
    <row r="2484" spans="20:20">
      <c r="T2484" s="6"/>
    </row>
    <row r="2485" spans="20:20">
      <c r="T2485" s="6"/>
    </row>
    <row r="2486" spans="20:20">
      <c r="T2486" s="6"/>
    </row>
    <row r="2487" spans="20:20">
      <c r="T2487" s="6"/>
    </row>
    <row r="2488" spans="20:20">
      <c r="T2488" s="6"/>
    </row>
    <row r="2489" spans="20:20">
      <c r="T2489" s="6"/>
    </row>
    <row r="2490" spans="20:20">
      <c r="T2490" s="6"/>
    </row>
    <row r="2491" spans="20:20">
      <c r="T2491" s="6"/>
    </row>
    <row r="2492" spans="20:20">
      <c r="T2492" s="6"/>
    </row>
    <row r="2493" spans="20:20">
      <c r="T2493" s="6"/>
    </row>
    <row r="2494" spans="20:20">
      <c r="T2494" s="6"/>
    </row>
    <row r="2495" spans="20:20">
      <c r="T2495" s="6"/>
    </row>
    <row r="2496" spans="20:20">
      <c r="T2496" s="6"/>
    </row>
    <row r="2497" spans="20:20">
      <c r="T2497" s="6"/>
    </row>
    <row r="2498" spans="20:20">
      <c r="T2498" s="6"/>
    </row>
    <row r="2499" spans="20:20">
      <c r="T2499" s="6"/>
    </row>
    <row r="2500" spans="20:20">
      <c r="T2500" s="6"/>
    </row>
    <row r="2501" spans="20:20">
      <c r="T2501" s="6"/>
    </row>
    <row r="2502" spans="20:20">
      <c r="T2502" s="6"/>
    </row>
    <row r="2503" spans="20:20">
      <c r="T2503" s="6"/>
    </row>
    <row r="2504" spans="20:20">
      <c r="T2504" s="6"/>
    </row>
    <row r="2505" spans="20:20">
      <c r="T2505" s="6"/>
    </row>
    <row r="2506" spans="20:20">
      <c r="T2506" s="6"/>
    </row>
    <row r="2507" spans="20:20">
      <c r="T2507" s="6"/>
    </row>
    <row r="2508" spans="20:20">
      <c r="T2508" s="6"/>
    </row>
    <row r="2509" spans="20:20">
      <c r="T2509" s="6"/>
    </row>
    <row r="2510" spans="20:20">
      <c r="T2510" s="6"/>
    </row>
    <row r="2511" spans="20:20">
      <c r="T2511" s="6"/>
    </row>
    <row r="2512" spans="20:20">
      <c r="T2512" s="6"/>
    </row>
    <row r="2513" spans="20:20">
      <c r="T2513" s="6"/>
    </row>
    <row r="2514" spans="20:20">
      <c r="T2514" s="6"/>
    </row>
    <row r="2515" spans="20:20">
      <c r="T2515" s="6"/>
    </row>
    <row r="2516" spans="20:20">
      <c r="T2516" s="6"/>
    </row>
    <row r="2517" spans="20:20">
      <c r="T2517" s="6"/>
    </row>
    <row r="2518" spans="20:20">
      <c r="T2518" s="6"/>
    </row>
    <row r="2519" spans="20:20">
      <c r="T2519" s="6"/>
    </row>
    <row r="2520" spans="20:20">
      <c r="T2520" s="6"/>
    </row>
    <row r="2521" spans="20:20">
      <c r="T2521" s="6"/>
    </row>
    <row r="2522" spans="20:20">
      <c r="T2522" s="6"/>
    </row>
    <row r="2523" spans="20:20">
      <c r="T2523" s="6"/>
    </row>
    <row r="2524" spans="20:20">
      <c r="T2524" s="6"/>
    </row>
    <row r="2525" spans="20:20">
      <c r="T2525" s="6"/>
    </row>
    <row r="2526" spans="20:20">
      <c r="T2526" s="6"/>
    </row>
    <row r="2527" spans="20:20">
      <c r="T2527" s="6"/>
    </row>
    <row r="2528" spans="20:20">
      <c r="T2528" s="6"/>
    </row>
    <row r="2529" spans="20:20">
      <c r="T2529" s="6"/>
    </row>
    <row r="2530" spans="20:20">
      <c r="T2530" s="6"/>
    </row>
    <row r="2531" spans="20:20">
      <c r="T2531" s="6"/>
    </row>
    <row r="2532" spans="20:20">
      <c r="T2532" s="6"/>
    </row>
    <row r="2533" spans="20:20">
      <c r="T2533" s="6"/>
    </row>
    <row r="2534" spans="20:20">
      <c r="T2534" s="6"/>
    </row>
    <row r="2535" spans="20:20">
      <c r="T2535" s="6"/>
    </row>
    <row r="2536" spans="20:20">
      <c r="T2536" s="6"/>
    </row>
    <row r="2537" spans="20:20">
      <c r="T2537" s="6"/>
    </row>
    <row r="2538" spans="20:20">
      <c r="T2538" s="6"/>
    </row>
    <row r="2539" spans="20:20">
      <c r="T2539" s="6"/>
    </row>
    <row r="2540" spans="20:20">
      <c r="T2540" s="6"/>
    </row>
    <row r="2541" spans="20:20">
      <c r="T2541" s="6"/>
    </row>
    <row r="2542" spans="20:20">
      <c r="T2542" s="6"/>
    </row>
    <row r="2543" spans="20:20">
      <c r="T2543" s="6"/>
    </row>
    <row r="2544" spans="20:20">
      <c r="T2544" s="6"/>
    </row>
    <row r="2545" spans="20:20">
      <c r="T2545" s="6"/>
    </row>
    <row r="2546" spans="20:20">
      <c r="T2546" s="6"/>
    </row>
    <row r="2547" spans="20:20">
      <c r="T2547" s="6"/>
    </row>
    <row r="2548" spans="20:20">
      <c r="T2548" s="6"/>
    </row>
    <row r="2549" spans="20:20">
      <c r="T2549" s="6"/>
    </row>
    <row r="2550" spans="20:20">
      <c r="T2550" s="6"/>
    </row>
    <row r="2551" spans="20:20">
      <c r="T2551" s="6"/>
    </row>
    <row r="2552" spans="20:20">
      <c r="T2552" s="6"/>
    </row>
    <row r="2553" spans="20:20">
      <c r="T2553" s="6"/>
    </row>
    <row r="2554" spans="20:20">
      <c r="T2554" s="6"/>
    </row>
    <row r="2555" spans="20:20">
      <c r="T2555" s="6"/>
    </row>
    <row r="2556" spans="20:20">
      <c r="T2556" s="6"/>
    </row>
    <row r="2557" spans="20:20">
      <c r="T2557" s="6"/>
    </row>
    <row r="2558" spans="20:20">
      <c r="T2558" s="6"/>
    </row>
    <row r="2559" spans="20:20">
      <c r="T2559" s="6"/>
    </row>
    <row r="2560" spans="20:20">
      <c r="T2560" s="6"/>
    </row>
    <row r="2561" spans="20:20">
      <c r="T2561" s="6"/>
    </row>
    <row r="2562" spans="20:20">
      <c r="T2562" s="6"/>
    </row>
    <row r="2563" spans="20:20">
      <c r="T2563" s="6"/>
    </row>
    <row r="2564" spans="20:20">
      <c r="T2564" s="6"/>
    </row>
    <row r="2565" spans="20:20">
      <c r="T2565" s="6"/>
    </row>
    <row r="2566" spans="20:20">
      <c r="T2566" s="6"/>
    </row>
    <row r="2567" spans="20:20">
      <c r="T2567" s="6"/>
    </row>
    <row r="2568" spans="20:20">
      <c r="T2568" s="6"/>
    </row>
    <row r="2569" spans="20:20">
      <c r="T2569" s="6"/>
    </row>
    <row r="2570" spans="20:20">
      <c r="T2570" s="6"/>
    </row>
    <row r="2571" spans="20:20">
      <c r="T2571" s="6"/>
    </row>
    <row r="2572" spans="20:20">
      <c r="T2572" s="6"/>
    </row>
    <row r="2573" spans="20:20">
      <c r="T2573" s="6"/>
    </row>
    <row r="2574" spans="20:20">
      <c r="T2574" s="6"/>
    </row>
    <row r="2575" spans="20:20">
      <c r="T2575" s="6"/>
    </row>
    <row r="2576" spans="20:20">
      <c r="T2576" s="6"/>
    </row>
    <row r="2577" spans="20:20">
      <c r="T2577" s="6"/>
    </row>
    <row r="2578" spans="20:20">
      <c r="T2578" s="6"/>
    </row>
    <row r="2579" spans="20:20">
      <c r="T2579" s="6"/>
    </row>
    <row r="2580" spans="20:20">
      <c r="T2580" s="6"/>
    </row>
    <row r="2581" spans="20:20">
      <c r="T2581" s="6"/>
    </row>
    <row r="2582" spans="20:20">
      <c r="T2582" s="6"/>
    </row>
    <row r="2583" spans="20:20">
      <c r="T2583" s="6"/>
    </row>
    <row r="2584" spans="20:20">
      <c r="T2584" s="6"/>
    </row>
    <row r="2585" spans="20:20">
      <c r="T2585" s="6"/>
    </row>
    <row r="2586" spans="20:20">
      <c r="T2586" s="6"/>
    </row>
    <row r="2587" spans="20:20">
      <c r="T2587" s="6"/>
    </row>
    <row r="2588" spans="20:20">
      <c r="T2588" s="6"/>
    </row>
    <row r="2589" spans="20:20">
      <c r="T2589" s="6"/>
    </row>
    <row r="2590" spans="20:20">
      <c r="T2590" s="6"/>
    </row>
    <row r="2591" spans="20:20">
      <c r="T2591" s="6"/>
    </row>
    <row r="2592" spans="20:20">
      <c r="T2592" s="6"/>
    </row>
    <row r="2593" spans="20:20">
      <c r="T2593" s="6"/>
    </row>
    <row r="2594" spans="20:20">
      <c r="T2594" s="6"/>
    </row>
    <row r="2595" spans="20:20">
      <c r="T2595" s="6"/>
    </row>
    <row r="2596" spans="20:20">
      <c r="T2596" s="6"/>
    </row>
    <row r="2597" spans="20:20">
      <c r="T2597" s="6"/>
    </row>
    <row r="2598" spans="20:20">
      <c r="T2598" s="6"/>
    </row>
    <row r="2599" spans="20:20">
      <c r="T2599" s="6"/>
    </row>
    <row r="2600" spans="20:20">
      <c r="T2600" s="6"/>
    </row>
    <row r="2601" spans="20:20">
      <c r="T2601" s="6"/>
    </row>
    <row r="2602" spans="20:20">
      <c r="T2602" s="6"/>
    </row>
    <row r="2603" spans="20:20">
      <c r="T2603" s="6"/>
    </row>
    <row r="2604" spans="20:20">
      <c r="T2604" s="6"/>
    </row>
    <row r="2605" spans="20:20">
      <c r="T2605" s="6"/>
    </row>
    <row r="2606" spans="20:20">
      <c r="T2606" s="6"/>
    </row>
    <row r="2607" spans="20:20">
      <c r="T2607" s="6"/>
    </row>
    <row r="2608" spans="20:20">
      <c r="T2608" s="6"/>
    </row>
    <row r="2609" spans="20:20">
      <c r="T2609" s="6"/>
    </row>
    <row r="2610" spans="20:20">
      <c r="T2610" s="6"/>
    </row>
    <row r="2611" spans="20:20">
      <c r="T2611" s="6"/>
    </row>
    <row r="2612" spans="20:20">
      <c r="T2612" s="6"/>
    </row>
    <row r="2613" spans="20:20">
      <c r="T2613" s="6"/>
    </row>
    <row r="2614" spans="20:20">
      <c r="T2614" s="6"/>
    </row>
    <row r="2615" spans="20:20">
      <c r="T2615" s="6"/>
    </row>
    <row r="2616" spans="20:20">
      <c r="T2616" s="6"/>
    </row>
    <row r="2617" spans="20:20">
      <c r="T2617" s="6"/>
    </row>
    <row r="2618" spans="20:20">
      <c r="T2618" s="6"/>
    </row>
    <row r="2619" spans="20:20">
      <c r="T2619" s="6"/>
    </row>
    <row r="2620" spans="20:20">
      <c r="T2620" s="6"/>
    </row>
    <row r="2621" spans="20:20">
      <c r="T2621" s="6"/>
    </row>
    <row r="2622" spans="20:20">
      <c r="T2622" s="6"/>
    </row>
    <row r="2623" spans="20:20">
      <c r="T2623" s="6"/>
    </row>
    <row r="2624" spans="20:20">
      <c r="T2624" s="6"/>
    </row>
    <row r="2625" spans="20:20">
      <c r="T2625" s="6"/>
    </row>
    <row r="2626" spans="20:20">
      <c r="T2626" s="6"/>
    </row>
    <row r="2627" spans="20:20">
      <c r="T2627" s="6"/>
    </row>
    <row r="2628" spans="20:20">
      <c r="T2628" s="6"/>
    </row>
    <row r="2629" spans="20:20">
      <c r="T2629" s="6"/>
    </row>
    <row r="2630" spans="20:20">
      <c r="T2630" s="6"/>
    </row>
    <row r="2631" spans="20:20">
      <c r="T2631" s="6"/>
    </row>
    <row r="2632" spans="20:20">
      <c r="T2632" s="6"/>
    </row>
    <row r="2633" spans="20:20">
      <c r="T2633" s="6"/>
    </row>
    <row r="2634" spans="20:20">
      <c r="T2634" s="6"/>
    </row>
    <row r="2635" spans="20:20">
      <c r="T2635" s="6"/>
    </row>
    <row r="2636" spans="20:20">
      <c r="T2636" s="6"/>
    </row>
    <row r="2637" spans="20:20">
      <c r="T2637" s="6"/>
    </row>
    <row r="2638" spans="20:20">
      <c r="T2638" s="6"/>
    </row>
    <row r="2639" spans="20:20">
      <c r="T2639" s="6"/>
    </row>
    <row r="2640" spans="20:20">
      <c r="T2640" s="6"/>
    </row>
    <row r="2641" spans="20:20">
      <c r="T2641" s="6"/>
    </row>
    <row r="2642" spans="20:20">
      <c r="T2642" s="6"/>
    </row>
    <row r="2643" spans="20:20">
      <c r="T2643" s="6"/>
    </row>
    <row r="2644" spans="20:20">
      <c r="T2644" s="6"/>
    </row>
    <row r="2645" spans="20:20">
      <c r="T2645" s="6"/>
    </row>
    <row r="2646" spans="20:20">
      <c r="T2646" s="6"/>
    </row>
    <row r="2647" spans="20:20">
      <c r="T2647" s="6"/>
    </row>
    <row r="2648" spans="20:20">
      <c r="T2648" s="6"/>
    </row>
    <row r="2649" spans="20:20">
      <c r="T2649" s="6"/>
    </row>
    <row r="2650" spans="20:20">
      <c r="T2650" s="6"/>
    </row>
    <row r="2651" spans="20:20">
      <c r="T2651" s="6"/>
    </row>
    <row r="2652" spans="20:20">
      <c r="T2652" s="6"/>
    </row>
    <row r="2653" spans="20:20">
      <c r="T2653" s="6"/>
    </row>
    <row r="2654" spans="20:20">
      <c r="T2654" s="6"/>
    </row>
    <row r="2655" spans="20:20">
      <c r="T2655" s="6"/>
    </row>
    <row r="2656" spans="20:20">
      <c r="T2656" s="6"/>
    </row>
    <row r="2657" spans="20:20">
      <c r="T2657" s="6"/>
    </row>
    <row r="2658" spans="20:20">
      <c r="T2658" s="6"/>
    </row>
    <row r="2659" spans="20:20">
      <c r="T2659" s="6"/>
    </row>
    <row r="2660" spans="20:20">
      <c r="T2660" s="6"/>
    </row>
    <row r="2661" spans="20:20">
      <c r="T2661" s="6"/>
    </row>
    <row r="2662" spans="20:20">
      <c r="T2662" s="6"/>
    </row>
    <row r="2663" spans="20:20">
      <c r="T2663" s="6"/>
    </row>
    <row r="2664" spans="20:20">
      <c r="T2664" s="6"/>
    </row>
    <row r="2665" spans="20:20">
      <c r="T2665" s="6"/>
    </row>
    <row r="2666" spans="20:20">
      <c r="T2666" s="6"/>
    </row>
    <row r="2667" spans="20:20">
      <c r="T2667" s="6"/>
    </row>
    <row r="2668" spans="20:20">
      <c r="T2668" s="6"/>
    </row>
    <row r="2669" spans="20:20">
      <c r="T2669" s="6"/>
    </row>
    <row r="2670" spans="20:20">
      <c r="T2670" s="6"/>
    </row>
    <row r="2671" spans="20:20">
      <c r="T2671" s="6"/>
    </row>
    <row r="2672" spans="20:20">
      <c r="T2672" s="6"/>
    </row>
    <row r="2673" spans="20:20">
      <c r="T2673" s="6"/>
    </row>
    <row r="2674" spans="20:20">
      <c r="T2674" s="6"/>
    </row>
    <row r="2675" spans="20:20">
      <c r="T2675" s="6"/>
    </row>
    <row r="2676" spans="20:20">
      <c r="T2676" s="6"/>
    </row>
    <row r="2677" spans="20:20">
      <c r="T2677" s="6"/>
    </row>
    <row r="2678" spans="20:20">
      <c r="T2678" s="6"/>
    </row>
    <row r="2679" spans="20:20">
      <c r="T2679" s="6"/>
    </row>
    <row r="2680" spans="20:20">
      <c r="T2680" s="6"/>
    </row>
    <row r="2681" spans="20:20">
      <c r="T2681" s="6"/>
    </row>
    <row r="2682" spans="20:20">
      <c r="T2682" s="6"/>
    </row>
    <row r="2683" spans="20:20">
      <c r="T2683" s="6"/>
    </row>
    <row r="2684" spans="20:20">
      <c r="T2684" s="6"/>
    </row>
    <row r="2685" spans="20:20">
      <c r="T2685" s="6"/>
    </row>
    <row r="2686" spans="20:20">
      <c r="T2686" s="6"/>
    </row>
    <row r="2687" spans="20:20">
      <c r="T2687" s="6"/>
    </row>
    <row r="2688" spans="20:20">
      <c r="T2688" s="6"/>
    </row>
    <row r="2689" spans="20:20">
      <c r="T2689" s="6"/>
    </row>
    <row r="2690" spans="20:20">
      <c r="T2690" s="6"/>
    </row>
    <row r="2691" spans="20:20">
      <c r="T2691" s="6"/>
    </row>
    <row r="2692" spans="20:20">
      <c r="T2692" s="6"/>
    </row>
    <row r="2693" spans="20:20">
      <c r="T2693" s="6"/>
    </row>
    <row r="2694" spans="20:20">
      <c r="T2694" s="6"/>
    </row>
    <row r="2695" spans="20:20">
      <c r="T2695" s="6"/>
    </row>
    <row r="2696" spans="20:20">
      <c r="T2696" s="6"/>
    </row>
    <row r="2697" spans="20:20">
      <c r="T2697" s="6"/>
    </row>
    <row r="2698" spans="20:20">
      <c r="T2698" s="6"/>
    </row>
    <row r="2699" spans="20:20">
      <c r="T2699" s="6"/>
    </row>
    <row r="2700" spans="20:20">
      <c r="T2700" s="6"/>
    </row>
    <row r="2701" spans="20:20">
      <c r="T2701" s="6"/>
    </row>
    <row r="2702" spans="20:20">
      <c r="T2702" s="6"/>
    </row>
    <row r="2703" spans="20:20">
      <c r="T2703" s="6"/>
    </row>
    <row r="2704" spans="20:20">
      <c r="T2704" s="6"/>
    </row>
    <row r="2705" spans="20:20">
      <c r="T2705" s="6"/>
    </row>
    <row r="2706" spans="20:20">
      <c r="T2706" s="6"/>
    </row>
    <row r="2707" spans="20:20">
      <c r="T2707" s="6"/>
    </row>
    <row r="2708" spans="20:20">
      <c r="T2708" s="6"/>
    </row>
    <row r="2709" spans="20:20">
      <c r="T2709" s="6"/>
    </row>
    <row r="2710" spans="20:20">
      <c r="T2710" s="6"/>
    </row>
    <row r="2711" spans="20:20">
      <c r="T2711" s="6"/>
    </row>
    <row r="2712" spans="20:20">
      <c r="T2712" s="6"/>
    </row>
    <row r="2713" spans="20:20">
      <c r="T2713" s="6"/>
    </row>
    <row r="2714" spans="20:20">
      <c r="T2714" s="6"/>
    </row>
    <row r="2715" spans="20:20">
      <c r="T2715" s="6"/>
    </row>
    <row r="2716" spans="20:20">
      <c r="T2716" s="6"/>
    </row>
    <row r="2717" spans="20:20">
      <c r="T2717" s="6"/>
    </row>
    <row r="2718" spans="20:20">
      <c r="T2718" s="6"/>
    </row>
    <row r="2719" spans="20:20">
      <c r="T2719" s="6"/>
    </row>
    <row r="2720" spans="20:20">
      <c r="T2720" s="6"/>
    </row>
    <row r="2721" spans="20:20">
      <c r="T2721" s="6"/>
    </row>
    <row r="2722" spans="20:20">
      <c r="T2722" s="6"/>
    </row>
    <row r="2723" spans="20:20">
      <c r="T2723" s="6"/>
    </row>
    <row r="2724" spans="20:20">
      <c r="T2724" s="6"/>
    </row>
    <row r="2725" spans="20:20">
      <c r="T2725" s="6"/>
    </row>
    <row r="2726" spans="20:20">
      <c r="T2726" s="6"/>
    </row>
    <row r="2727" spans="20:20">
      <c r="T2727" s="6"/>
    </row>
    <row r="2728" spans="20:20">
      <c r="T2728" s="6"/>
    </row>
    <row r="2729" spans="20:20">
      <c r="T2729" s="6"/>
    </row>
    <row r="2730" spans="20:20">
      <c r="T2730" s="6"/>
    </row>
    <row r="2731" spans="20:20">
      <c r="T2731" s="6"/>
    </row>
    <row r="2732" spans="20:20">
      <c r="T2732" s="6"/>
    </row>
    <row r="2733" spans="20:20">
      <c r="T2733" s="6"/>
    </row>
    <row r="2734" spans="20:20">
      <c r="T2734" s="6"/>
    </row>
    <row r="2735" spans="20:20">
      <c r="T2735" s="6"/>
    </row>
    <row r="2736" spans="20:20">
      <c r="T2736" s="6"/>
    </row>
    <row r="2737" spans="20:20">
      <c r="T2737" s="6"/>
    </row>
    <row r="2738" spans="20:20">
      <c r="T2738" s="6"/>
    </row>
    <row r="2739" spans="20:20">
      <c r="T2739" s="6"/>
    </row>
    <row r="2740" spans="20:20">
      <c r="T2740" s="6"/>
    </row>
    <row r="2741" spans="20:20">
      <c r="T2741" s="6"/>
    </row>
    <row r="2742" spans="20:20">
      <c r="T2742" s="6"/>
    </row>
    <row r="2743" spans="20:20">
      <c r="T2743" s="6"/>
    </row>
    <row r="2744" spans="20:20">
      <c r="T2744" s="6"/>
    </row>
    <row r="2745" spans="20:20">
      <c r="T2745" s="6"/>
    </row>
    <row r="2746" spans="20:20">
      <c r="T2746" s="6"/>
    </row>
    <row r="2747" spans="20:20">
      <c r="T2747" s="6"/>
    </row>
    <row r="2748" spans="20:20">
      <c r="T2748" s="6"/>
    </row>
    <row r="2749" spans="20:20">
      <c r="T2749" s="6"/>
    </row>
    <row r="2750" spans="20:20">
      <c r="T2750" s="6"/>
    </row>
    <row r="2751" spans="20:20">
      <c r="T2751" s="6"/>
    </row>
    <row r="2752" spans="20:20">
      <c r="T2752" s="6"/>
    </row>
    <row r="2753" spans="20:20">
      <c r="T2753" s="6"/>
    </row>
    <row r="2754" spans="20:20">
      <c r="T2754" s="6"/>
    </row>
    <row r="2755" spans="20:20">
      <c r="T2755" s="6"/>
    </row>
    <row r="2756" spans="20:20">
      <c r="T2756" s="6"/>
    </row>
    <row r="2757" spans="20:20">
      <c r="T2757" s="6"/>
    </row>
    <row r="2758" spans="20:20">
      <c r="T2758" s="6"/>
    </row>
    <row r="2759" spans="20:20">
      <c r="T2759" s="6"/>
    </row>
    <row r="2760" spans="20:20">
      <c r="T2760" s="6"/>
    </row>
    <row r="2761" spans="20:20">
      <c r="T2761" s="6"/>
    </row>
    <row r="2762" spans="20:20">
      <c r="T2762" s="6"/>
    </row>
    <row r="2763" spans="20:20">
      <c r="T2763" s="6"/>
    </row>
    <row r="2764" spans="20:20">
      <c r="T2764" s="6"/>
    </row>
    <row r="2765" spans="20:20">
      <c r="T2765" s="6"/>
    </row>
    <row r="2766" spans="20:20">
      <c r="T2766" s="6"/>
    </row>
    <row r="2767" spans="20:20">
      <c r="T2767" s="6"/>
    </row>
    <row r="2768" spans="20:20">
      <c r="T2768" s="6"/>
    </row>
    <row r="2769" spans="20:20">
      <c r="T2769" s="6"/>
    </row>
    <row r="2770" spans="20:20">
      <c r="T2770" s="6"/>
    </row>
    <row r="2771" spans="20:20">
      <c r="T2771" s="6"/>
    </row>
    <row r="2772" spans="20:20">
      <c r="T2772" s="6"/>
    </row>
    <row r="2773" spans="20:20">
      <c r="T2773" s="6"/>
    </row>
    <row r="2774" spans="20:20">
      <c r="T2774" s="6"/>
    </row>
    <row r="2775" spans="20:20">
      <c r="T2775" s="6"/>
    </row>
    <row r="2776" spans="20:20">
      <c r="T2776" s="6"/>
    </row>
    <row r="2777" spans="20:20">
      <c r="T2777" s="6"/>
    </row>
    <row r="2778" spans="20:20">
      <c r="T2778" s="6"/>
    </row>
    <row r="2779" spans="20:20">
      <c r="T2779" s="6"/>
    </row>
    <row r="2780" spans="20:20">
      <c r="T2780" s="6"/>
    </row>
    <row r="2781" spans="20:20">
      <c r="T2781" s="6"/>
    </row>
    <row r="2782" spans="20:20">
      <c r="T2782" s="6"/>
    </row>
    <row r="2783" spans="20:20">
      <c r="T2783" s="6"/>
    </row>
    <row r="2784" spans="20:20">
      <c r="T2784" s="6"/>
    </row>
    <row r="2785" spans="20:20">
      <c r="T2785" s="6"/>
    </row>
    <row r="2786" spans="20:20">
      <c r="T2786" s="6"/>
    </row>
    <row r="2787" spans="20:20">
      <c r="T2787" s="6"/>
    </row>
    <row r="2788" spans="20:20">
      <c r="T2788" s="6"/>
    </row>
    <row r="2789" spans="20:20">
      <c r="T2789" s="6"/>
    </row>
    <row r="2790" spans="20:20">
      <c r="T2790" s="6"/>
    </row>
    <row r="2791" spans="20:20">
      <c r="T2791" s="6"/>
    </row>
    <row r="2792" spans="20:20">
      <c r="T2792" s="6"/>
    </row>
    <row r="2793" spans="20:20">
      <c r="T2793" s="6"/>
    </row>
    <row r="2794" spans="20:20">
      <c r="T2794" s="6"/>
    </row>
    <row r="2795" spans="20:20">
      <c r="T2795" s="6"/>
    </row>
    <row r="2796" spans="20:20">
      <c r="T2796" s="6"/>
    </row>
    <row r="2797" spans="20:20">
      <c r="T2797" s="6"/>
    </row>
    <row r="2798" spans="20:20">
      <c r="T2798" s="6"/>
    </row>
    <row r="2799" spans="20:20">
      <c r="T2799" s="6"/>
    </row>
    <row r="2800" spans="20:20">
      <c r="T2800" s="6"/>
    </row>
    <row r="2801" spans="20:20">
      <c r="T2801" s="6"/>
    </row>
    <row r="2802" spans="20:20">
      <c r="T2802" s="6"/>
    </row>
    <row r="2803" spans="20:20">
      <c r="T2803" s="6"/>
    </row>
    <row r="2804" spans="20:20">
      <c r="T2804" s="6"/>
    </row>
    <row r="2805" spans="20:20">
      <c r="T2805" s="6"/>
    </row>
    <row r="2806" spans="20:20">
      <c r="T2806" s="6"/>
    </row>
    <row r="2807" spans="20:20">
      <c r="T2807" s="6"/>
    </row>
    <row r="2808" spans="20:20">
      <c r="T2808" s="6"/>
    </row>
    <row r="2809" spans="20:20">
      <c r="T2809" s="6"/>
    </row>
    <row r="2810" spans="20:20">
      <c r="T2810" s="6"/>
    </row>
    <row r="2811" spans="20:20">
      <c r="T2811" s="6"/>
    </row>
    <row r="2812" spans="20:20">
      <c r="T2812" s="6"/>
    </row>
    <row r="2813" spans="20:20">
      <c r="T2813" s="6"/>
    </row>
    <row r="2814" spans="20:20">
      <c r="T2814" s="6"/>
    </row>
    <row r="2815" spans="20:20">
      <c r="T2815" s="6"/>
    </row>
    <row r="2816" spans="20:20">
      <c r="T2816" s="6"/>
    </row>
    <row r="2817" spans="20:20">
      <c r="T2817" s="6"/>
    </row>
    <row r="2818" spans="20:20">
      <c r="T2818" s="6"/>
    </row>
    <row r="2819" spans="20:20">
      <c r="T2819" s="6"/>
    </row>
    <row r="2820" spans="20:20">
      <c r="T2820" s="6"/>
    </row>
    <row r="2821" spans="20:20">
      <c r="T2821" s="6"/>
    </row>
    <row r="2822" spans="20:20">
      <c r="T2822" s="6"/>
    </row>
    <row r="2823" spans="20:20">
      <c r="T2823" s="6"/>
    </row>
    <row r="2824" spans="20:20">
      <c r="T2824" s="6"/>
    </row>
    <row r="2825" spans="20:20">
      <c r="T2825" s="6"/>
    </row>
    <row r="2826" spans="20:20">
      <c r="T2826" s="6"/>
    </row>
    <row r="2827" spans="20:20">
      <c r="T2827" s="6"/>
    </row>
    <row r="2828" spans="20:20">
      <c r="T2828" s="6"/>
    </row>
    <row r="2829" spans="20:20">
      <c r="T2829" s="6"/>
    </row>
    <row r="2830" spans="20:20">
      <c r="T2830" s="6"/>
    </row>
    <row r="2831" spans="20:20">
      <c r="T2831" s="6"/>
    </row>
    <row r="2832" spans="20:20">
      <c r="T2832" s="6"/>
    </row>
    <row r="2833" spans="20:20">
      <c r="T2833" s="6"/>
    </row>
    <row r="2834" spans="20:20">
      <c r="T2834" s="6"/>
    </row>
    <row r="2835" spans="20:20">
      <c r="T2835" s="6"/>
    </row>
    <row r="2836" spans="20:20">
      <c r="T2836" s="6"/>
    </row>
    <row r="2837" spans="20:20">
      <c r="T2837" s="6"/>
    </row>
    <row r="2838" spans="20:20">
      <c r="T2838" s="6"/>
    </row>
    <row r="2839" spans="20:20">
      <c r="T2839" s="6"/>
    </row>
    <row r="2840" spans="20:20">
      <c r="T2840" s="6"/>
    </row>
    <row r="2841" spans="20:20">
      <c r="T2841" s="6"/>
    </row>
    <row r="2842" spans="20:20">
      <c r="T2842" s="6"/>
    </row>
    <row r="2843" spans="20:20">
      <c r="T2843" s="6"/>
    </row>
    <row r="2844" spans="20:20">
      <c r="T2844" s="6"/>
    </row>
    <row r="2845" spans="20:20">
      <c r="T2845" s="6"/>
    </row>
    <row r="2846" spans="20:20">
      <c r="T2846" s="6"/>
    </row>
    <row r="2847" spans="20:20">
      <c r="T2847" s="6"/>
    </row>
    <row r="2848" spans="20:20">
      <c r="T2848" s="6"/>
    </row>
    <row r="2849" spans="20:20">
      <c r="T2849" s="6"/>
    </row>
    <row r="2850" spans="20:20">
      <c r="T2850" s="6"/>
    </row>
    <row r="2851" spans="20:20">
      <c r="T2851" s="6"/>
    </row>
    <row r="2852" spans="20:20">
      <c r="T2852" s="6"/>
    </row>
    <row r="2853" spans="20:20">
      <c r="T2853" s="6"/>
    </row>
    <row r="2854" spans="20:20">
      <c r="T2854" s="6"/>
    </row>
    <row r="2855" spans="20:20">
      <c r="T2855" s="6"/>
    </row>
    <row r="2856" spans="20:20">
      <c r="T2856" s="6"/>
    </row>
    <row r="2857" spans="20:20">
      <c r="T2857" s="6"/>
    </row>
    <row r="2858" spans="20:20">
      <c r="T2858" s="6"/>
    </row>
    <row r="2859" spans="20:20">
      <c r="T2859" s="6"/>
    </row>
    <row r="2860" spans="20:20">
      <c r="T2860" s="6"/>
    </row>
    <row r="2861" spans="20:20">
      <c r="T2861" s="6"/>
    </row>
    <row r="2862" spans="20:20">
      <c r="T2862" s="6"/>
    </row>
    <row r="2863" spans="20:20">
      <c r="T2863" s="6"/>
    </row>
    <row r="2864" spans="20:20">
      <c r="T2864" s="6"/>
    </row>
    <row r="2865" spans="20:20">
      <c r="T2865" s="6"/>
    </row>
    <row r="2866" spans="20:20">
      <c r="T2866" s="6"/>
    </row>
    <row r="2867" spans="20:20">
      <c r="T2867" s="6"/>
    </row>
    <row r="2868" spans="20:20">
      <c r="T2868" s="6"/>
    </row>
    <row r="2869" spans="20:20">
      <c r="T2869" s="6"/>
    </row>
    <row r="2870" spans="20:20">
      <c r="T2870" s="6"/>
    </row>
    <row r="2871" spans="20:20">
      <c r="T2871" s="6"/>
    </row>
    <row r="2872" spans="20:20">
      <c r="T2872" s="6"/>
    </row>
    <row r="2873" spans="20:20">
      <c r="T2873" s="6"/>
    </row>
    <row r="2874" spans="20:20">
      <c r="T2874" s="6"/>
    </row>
    <row r="2875" spans="20:20">
      <c r="T2875" s="6"/>
    </row>
    <row r="2876" spans="20:20">
      <c r="T2876" s="6"/>
    </row>
    <row r="2877" spans="20:20">
      <c r="T2877" s="6"/>
    </row>
    <row r="2878" spans="20:20">
      <c r="T2878" s="6"/>
    </row>
    <row r="2879" spans="20:20">
      <c r="T2879" s="6"/>
    </row>
    <row r="2880" spans="20:20">
      <c r="T2880" s="6"/>
    </row>
    <row r="2881" spans="20:20">
      <c r="T2881" s="6"/>
    </row>
    <row r="2882" spans="20:20">
      <c r="T2882" s="6"/>
    </row>
    <row r="2883" spans="20:20">
      <c r="T2883" s="6"/>
    </row>
    <row r="2884" spans="20:20">
      <c r="T2884" s="6"/>
    </row>
    <row r="2885" spans="20:20">
      <c r="T2885" s="6"/>
    </row>
    <row r="2886" spans="20:20">
      <c r="T2886" s="6"/>
    </row>
    <row r="2887" spans="20:20">
      <c r="T2887" s="6"/>
    </row>
    <row r="2888" spans="20:20">
      <c r="T2888" s="6"/>
    </row>
    <row r="2889" spans="20:20">
      <c r="T2889" s="6"/>
    </row>
    <row r="2890" spans="20:20">
      <c r="T2890" s="6"/>
    </row>
    <row r="2891" spans="20:20">
      <c r="T2891" s="6"/>
    </row>
    <row r="2892" spans="20:20">
      <c r="T2892" s="6"/>
    </row>
    <row r="2893" spans="20:20">
      <c r="T2893" s="6"/>
    </row>
    <row r="2894" spans="20:20">
      <c r="T2894" s="6"/>
    </row>
    <row r="2895" spans="20:20">
      <c r="T2895" s="6"/>
    </row>
    <row r="2896" spans="20:20">
      <c r="T2896" s="6"/>
    </row>
    <row r="2897" spans="20:20">
      <c r="T2897" s="6"/>
    </row>
    <row r="2898" spans="20:20">
      <c r="T2898" s="6"/>
    </row>
    <row r="2899" spans="20:20">
      <c r="T2899" s="6"/>
    </row>
    <row r="2900" spans="20:20">
      <c r="T2900" s="6"/>
    </row>
    <row r="2901" spans="20:20">
      <c r="T2901" s="6"/>
    </row>
    <row r="2902" spans="20:20">
      <c r="T2902" s="6"/>
    </row>
    <row r="2903" spans="20:20">
      <c r="T2903" s="6"/>
    </row>
    <row r="2904" spans="20:20">
      <c r="T2904" s="6"/>
    </row>
    <row r="2905" spans="20:20">
      <c r="T2905" s="6"/>
    </row>
    <row r="2906" spans="20:20">
      <c r="T2906" s="6"/>
    </row>
    <row r="2907" spans="20:20">
      <c r="T2907" s="6"/>
    </row>
    <row r="2908" spans="20:20">
      <c r="T2908" s="6"/>
    </row>
    <row r="2909" spans="20:20">
      <c r="T2909" s="6"/>
    </row>
    <row r="2910" spans="20:20">
      <c r="T2910" s="6"/>
    </row>
    <row r="2911" spans="20:20">
      <c r="T2911" s="6"/>
    </row>
    <row r="2912" spans="20:20">
      <c r="T2912" s="6"/>
    </row>
    <row r="2913" spans="20:20">
      <c r="T2913" s="6"/>
    </row>
    <row r="2914" spans="20:20">
      <c r="T2914" s="6"/>
    </row>
    <row r="2915" spans="20:20">
      <c r="T2915" s="6"/>
    </row>
    <row r="2916" spans="20:20">
      <c r="T2916" s="6"/>
    </row>
    <row r="2917" spans="20:20">
      <c r="T2917" s="6"/>
    </row>
    <row r="2918" spans="20:20">
      <c r="T2918" s="6"/>
    </row>
    <row r="2919" spans="20:20">
      <c r="T2919" s="6"/>
    </row>
    <row r="2920" spans="20:20">
      <c r="T2920" s="6"/>
    </row>
    <row r="2921" spans="20:20">
      <c r="T2921" s="6"/>
    </row>
    <row r="2922" spans="20:20">
      <c r="T2922" s="6"/>
    </row>
    <row r="2923" spans="20:20">
      <c r="T2923" s="6"/>
    </row>
    <row r="2924" spans="20:20">
      <c r="T2924" s="6"/>
    </row>
    <row r="2925" spans="20:20">
      <c r="T2925" s="6"/>
    </row>
    <row r="2926" spans="20:20">
      <c r="T2926" s="6"/>
    </row>
    <row r="2927" spans="20:20">
      <c r="T2927" s="6"/>
    </row>
    <row r="2928" spans="20:20">
      <c r="T2928" s="6"/>
    </row>
    <row r="2929" spans="20:20">
      <c r="T2929" s="6"/>
    </row>
    <row r="2930" spans="20:20">
      <c r="T2930" s="6"/>
    </row>
    <row r="2931" spans="20:20">
      <c r="T2931" s="6"/>
    </row>
    <row r="2932" spans="20:20">
      <c r="T2932" s="6"/>
    </row>
    <row r="2933" spans="20:20">
      <c r="T2933" s="6"/>
    </row>
    <row r="2934" spans="20:20">
      <c r="T2934" s="6"/>
    </row>
    <row r="2935" spans="20:20">
      <c r="T2935" s="6"/>
    </row>
    <row r="2936" spans="20:20">
      <c r="T2936" s="6"/>
    </row>
    <row r="2937" spans="20:20">
      <c r="T2937" s="6"/>
    </row>
    <row r="2938" spans="20:20">
      <c r="T2938" s="6"/>
    </row>
    <row r="2939" spans="20:20">
      <c r="T2939" s="6"/>
    </row>
    <row r="2940" spans="20:20">
      <c r="T2940" s="6"/>
    </row>
    <row r="2941" spans="20:20">
      <c r="T2941" s="6"/>
    </row>
    <row r="2942" spans="20:20">
      <c r="T2942" s="6"/>
    </row>
    <row r="2943" spans="20:20">
      <c r="T2943" s="6"/>
    </row>
    <row r="2944" spans="20:20">
      <c r="T2944" s="6"/>
    </row>
    <row r="2945" spans="20:20">
      <c r="T2945" s="6"/>
    </row>
    <row r="2946" spans="20:20">
      <c r="T2946" s="6"/>
    </row>
    <row r="2947" spans="20:20">
      <c r="T2947" s="6"/>
    </row>
    <row r="2948" spans="20:20">
      <c r="T2948" s="6"/>
    </row>
    <row r="2949" spans="20:20">
      <c r="T2949" s="6"/>
    </row>
    <row r="2950" spans="20:20">
      <c r="T2950" s="6"/>
    </row>
    <row r="2951" spans="20:20">
      <c r="T2951" s="6"/>
    </row>
    <row r="2952" spans="20:20">
      <c r="T2952" s="6"/>
    </row>
    <row r="2953" spans="20:20">
      <c r="T2953" s="6"/>
    </row>
    <row r="2954" spans="20:20">
      <c r="T2954" s="6"/>
    </row>
    <row r="2955" spans="20:20">
      <c r="T2955" s="6"/>
    </row>
    <row r="2956" spans="20:20">
      <c r="T2956" s="6"/>
    </row>
    <row r="2957" spans="20:20">
      <c r="T2957" s="6"/>
    </row>
    <row r="2958" spans="20:20">
      <c r="T2958" s="6"/>
    </row>
    <row r="2959" spans="20:20">
      <c r="T2959" s="6"/>
    </row>
    <row r="2960" spans="20:20">
      <c r="T2960" s="6"/>
    </row>
    <row r="2961" spans="20:20">
      <c r="T2961" s="6"/>
    </row>
    <row r="2962" spans="20:20">
      <c r="T2962" s="6"/>
    </row>
    <row r="2963" spans="20:20">
      <c r="T2963" s="6"/>
    </row>
    <row r="2964" spans="20:20">
      <c r="T2964" s="6"/>
    </row>
    <row r="2965" spans="20:20">
      <c r="T2965" s="6"/>
    </row>
    <row r="2966" spans="20:20">
      <c r="T2966" s="6"/>
    </row>
    <row r="2967" spans="20:20">
      <c r="T2967" s="6"/>
    </row>
    <row r="2968" spans="20:20">
      <c r="T2968" s="6"/>
    </row>
    <row r="2969" spans="20:20">
      <c r="T2969" s="6"/>
    </row>
    <row r="2970" spans="20:20">
      <c r="T2970" s="6"/>
    </row>
    <row r="2971" spans="20:20">
      <c r="T2971" s="6"/>
    </row>
    <row r="2972" spans="20:20">
      <c r="T2972" s="6"/>
    </row>
    <row r="2973" spans="20:20">
      <c r="T2973" s="6"/>
    </row>
    <row r="2974" spans="20:20">
      <c r="T2974" s="6"/>
    </row>
    <row r="2975" spans="20:20">
      <c r="T2975" s="6"/>
    </row>
    <row r="2976" spans="20:20">
      <c r="T2976" s="6"/>
    </row>
    <row r="2977" spans="20:20">
      <c r="T2977" s="6"/>
    </row>
    <row r="2978" spans="20:20">
      <c r="T2978" s="6"/>
    </row>
    <row r="2979" spans="20:20">
      <c r="T2979" s="6"/>
    </row>
    <row r="2980" spans="20:20">
      <c r="T2980" s="6"/>
    </row>
    <row r="2981" spans="20:20">
      <c r="T2981" s="6"/>
    </row>
    <row r="2982" spans="20:20">
      <c r="T2982" s="6"/>
    </row>
    <row r="2983" spans="20:20">
      <c r="T2983" s="6"/>
    </row>
    <row r="2984" spans="20:20">
      <c r="T2984" s="6"/>
    </row>
    <row r="2985" spans="20:20">
      <c r="T2985" s="6"/>
    </row>
    <row r="2986" spans="20:20">
      <c r="T2986" s="6"/>
    </row>
    <row r="2987" spans="20:20">
      <c r="T2987" s="6"/>
    </row>
    <row r="2988" spans="20:20">
      <c r="T2988" s="6"/>
    </row>
    <row r="2989" spans="20:20">
      <c r="T2989" s="6"/>
    </row>
    <row r="2990" spans="20:20">
      <c r="T2990" s="6"/>
    </row>
    <row r="2991" spans="20:20">
      <c r="T2991" s="6"/>
    </row>
    <row r="2992" spans="20:20">
      <c r="T2992" s="6"/>
    </row>
    <row r="2993" spans="20:20">
      <c r="T2993" s="6"/>
    </row>
    <row r="2994" spans="20:20">
      <c r="T2994" s="6"/>
    </row>
    <row r="2995" spans="20:20">
      <c r="T2995" s="6"/>
    </row>
    <row r="2996" spans="20:20">
      <c r="T2996" s="6"/>
    </row>
    <row r="2997" spans="20:20">
      <c r="T2997" s="6"/>
    </row>
    <row r="2998" spans="20:20">
      <c r="T2998" s="6"/>
    </row>
    <row r="2999" spans="20:20">
      <c r="T2999" s="6"/>
    </row>
    <row r="3000" spans="20:20">
      <c r="T3000" s="6"/>
    </row>
    <row r="3001" spans="20:20">
      <c r="T3001" s="6"/>
    </row>
    <row r="3002" spans="20:20">
      <c r="T3002" s="6"/>
    </row>
    <row r="3003" spans="20:20">
      <c r="T3003" s="6"/>
    </row>
    <row r="3004" spans="20:20">
      <c r="T3004" s="6"/>
    </row>
    <row r="3005" spans="20:20">
      <c r="T3005" s="6"/>
    </row>
    <row r="3006" spans="20:20">
      <c r="T3006" s="6"/>
    </row>
    <row r="3007" spans="20:20">
      <c r="T3007" s="6"/>
    </row>
    <row r="3008" spans="20:20">
      <c r="T3008" s="6"/>
    </row>
    <row r="3009" spans="20:20">
      <c r="T3009" s="6"/>
    </row>
    <row r="3010" spans="20:20">
      <c r="T3010" s="6"/>
    </row>
    <row r="3011" spans="20:20">
      <c r="T3011" s="6"/>
    </row>
    <row r="3012" spans="20:20">
      <c r="T3012" s="6"/>
    </row>
    <row r="3013" spans="20:20">
      <c r="T3013" s="6"/>
    </row>
    <row r="3014" spans="20:20">
      <c r="T3014" s="6"/>
    </row>
    <row r="3015" spans="20:20">
      <c r="T3015" s="6"/>
    </row>
    <row r="3016" spans="20:20">
      <c r="T3016" s="6"/>
    </row>
    <row r="3017" spans="20:20">
      <c r="T3017" s="6"/>
    </row>
    <row r="3018" spans="20:20">
      <c r="T3018" s="6"/>
    </row>
    <row r="3019" spans="20:20">
      <c r="T3019" s="6"/>
    </row>
    <row r="3020" spans="20:20">
      <c r="T3020" s="6"/>
    </row>
    <row r="3021" spans="20:20">
      <c r="T3021" s="6"/>
    </row>
    <row r="3022" spans="20:20">
      <c r="T3022" s="6"/>
    </row>
    <row r="3023" spans="20:20">
      <c r="T3023" s="6"/>
    </row>
    <row r="3024" spans="20:20">
      <c r="T3024" s="6"/>
    </row>
    <row r="3025" spans="20:20">
      <c r="T3025" s="6"/>
    </row>
    <row r="3026" spans="20:20">
      <c r="T3026" s="6"/>
    </row>
    <row r="3027" spans="20:20">
      <c r="T3027" s="6"/>
    </row>
    <row r="3028" spans="20:20">
      <c r="T3028" s="6"/>
    </row>
    <row r="3029" spans="20:20">
      <c r="T3029" s="6"/>
    </row>
    <row r="3030" spans="20:20">
      <c r="T3030" s="6"/>
    </row>
    <row r="3031" spans="20:20">
      <c r="T3031" s="6"/>
    </row>
    <row r="3032" spans="20:20">
      <c r="T3032" s="6"/>
    </row>
    <row r="3033" spans="20:20">
      <c r="T3033" s="6"/>
    </row>
    <row r="3034" spans="20:20">
      <c r="T3034" s="6"/>
    </row>
    <row r="3035" spans="20:20">
      <c r="T3035" s="6"/>
    </row>
    <row r="3036" spans="20:20">
      <c r="T3036" s="6"/>
    </row>
    <row r="3037" spans="20:20">
      <c r="T3037" s="6"/>
    </row>
    <row r="3038" spans="20:20">
      <c r="T3038" s="6"/>
    </row>
    <row r="3039" spans="20:20">
      <c r="T3039" s="6"/>
    </row>
    <row r="3040" spans="20:20">
      <c r="T3040" s="6"/>
    </row>
    <row r="3041" spans="20:20">
      <c r="T3041" s="6"/>
    </row>
    <row r="3042" spans="20:20">
      <c r="T3042" s="6"/>
    </row>
    <row r="3043" spans="20:20">
      <c r="T3043" s="6"/>
    </row>
    <row r="3044" spans="20:20">
      <c r="T3044" s="6"/>
    </row>
    <row r="3045" spans="20:20">
      <c r="T3045" s="6"/>
    </row>
    <row r="3046" spans="20:20">
      <c r="T3046" s="6"/>
    </row>
    <row r="3047" spans="20:20">
      <c r="T3047" s="6"/>
    </row>
    <row r="3048" spans="20:20">
      <c r="T3048" s="6"/>
    </row>
    <row r="3049" spans="20:20">
      <c r="T3049" s="6"/>
    </row>
    <row r="3050" spans="20:20">
      <c r="T3050" s="6"/>
    </row>
    <row r="3051" spans="20:20">
      <c r="T3051" s="6"/>
    </row>
    <row r="3052" spans="20:20">
      <c r="T3052" s="6"/>
    </row>
    <row r="3053" spans="20:20">
      <c r="T3053" s="6"/>
    </row>
    <row r="3054" spans="20:20">
      <c r="T3054" s="6"/>
    </row>
    <row r="3055" spans="20:20">
      <c r="T3055" s="6"/>
    </row>
    <row r="3056" spans="20:20">
      <c r="T3056" s="6"/>
    </row>
    <row r="3057" spans="20:20">
      <c r="T3057" s="6"/>
    </row>
    <row r="3058" spans="20:20">
      <c r="T3058" s="6"/>
    </row>
    <row r="3059" spans="20:20">
      <c r="T3059" s="6"/>
    </row>
    <row r="3060" spans="20:20">
      <c r="T3060" s="6"/>
    </row>
    <row r="3061" spans="20:20">
      <c r="T3061" s="6"/>
    </row>
    <row r="3062" spans="20:20">
      <c r="T3062" s="6"/>
    </row>
    <row r="3063" spans="20:20">
      <c r="T3063" s="6"/>
    </row>
    <row r="3064" spans="20:20">
      <c r="T3064" s="6"/>
    </row>
    <row r="3065" spans="20:20">
      <c r="T3065" s="6"/>
    </row>
    <row r="3066" spans="20:20">
      <c r="T3066" s="6"/>
    </row>
    <row r="3067" spans="20:20">
      <c r="T3067" s="6"/>
    </row>
    <row r="3068" spans="20:20">
      <c r="T3068" s="6"/>
    </row>
    <row r="3069" spans="20:20">
      <c r="T3069" s="6"/>
    </row>
    <row r="3070" spans="20:20">
      <c r="T3070" s="6"/>
    </row>
    <row r="3071" spans="20:20">
      <c r="T3071" s="6"/>
    </row>
    <row r="3072" spans="20:20">
      <c r="T3072" s="6"/>
    </row>
    <row r="3073" spans="20:20">
      <c r="T3073" s="6"/>
    </row>
    <row r="3074" spans="20:20">
      <c r="T3074" s="6"/>
    </row>
    <row r="3075" spans="20:20">
      <c r="T3075" s="6"/>
    </row>
    <row r="3076" spans="20:20">
      <c r="T3076" s="6"/>
    </row>
    <row r="3077" spans="20:20">
      <c r="T3077" s="6"/>
    </row>
    <row r="3078" spans="20:20">
      <c r="T3078" s="6"/>
    </row>
    <row r="3079" spans="20:20">
      <c r="T3079" s="6"/>
    </row>
    <row r="3080" spans="20:20">
      <c r="T3080" s="6"/>
    </row>
    <row r="3081" spans="20:20">
      <c r="T3081" s="6"/>
    </row>
    <row r="3082" spans="20:20">
      <c r="T3082" s="6"/>
    </row>
    <row r="3083" spans="20:20">
      <c r="T3083" s="6"/>
    </row>
    <row r="3084" spans="20:20">
      <c r="T3084" s="6"/>
    </row>
    <row r="3085" spans="20:20">
      <c r="T3085" s="6"/>
    </row>
    <row r="3086" spans="20:20">
      <c r="T3086" s="6"/>
    </row>
    <row r="3087" spans="20:20">
      <c r="T3087" s="6"/>
    </row>
    <row r="3088" spans="20:20">
      <c r="T3088" s="6"/>
    </row>
    <row r="3089" spans="20:20">
      <c r="T3089" s="6"/>
    </row>
    <row r="3090" spans="20:20">
      <c r="T3090" s="6"/>
    </row>
    <row r="3091" spans="20:20">
      <c r="T3091" s="6"/>
    </row>
    <row r="3092" spans="20:20">
      <c r="T3092" s="6"/>
    </row>
    <row r="3093" spans="20:20">
      <c r="T3093" s="6"/>
    </row>
    <row r="3094" spans="20:20">
      <c r="T3094" s="6"/>
    </row>
    <row r="3095" spans="20:20">
      <c r="T3095" s="6"/>
    </row>
    <row r="3096" spans="20:20">
      <c r="T3096" s="6"/>
    </row>
    <row r="3097" spans="20:20">
      <c r="T3097" s="6"/>
    </row>
    <row r="3098" spans="20:20">
      <c r="T3098" s="6"/>
    </row>
    <row r="3099" spans="20:20">
      <c r="T3099" s="6"/>
    </row>
    <row r="3100" spans="20:20">
      <c r="T3100" s="6"/>
    </row>
    <row r="3101" spans="20:20">
      <c r="T3101" s="6"/>
    </row>
    <row r="3102" spans="20:20">
      <c r="T3102" s="6"/>
    </row>
    <row r="3103" spans="20:20">
      <c r="T3103" s="6"/>
    </row>
    <row r="3104" spans="20:20">
      <c r="T3104" s="6"/>
    </row>
    <row r="3105" spans="20:20">
      <c r="T3105" s="6"/>
    </row>
    <row r="3106" spans="20:20">
      <c r="T3106" s="6"/>
    </row>
    <row r="3107" spans="20:20">
      <c r="T3107" s="6"/>
    </row>
    <row r="3108" spans="20:20">
      <c r="T3108" s="6"/>
    </row>
    <row r="3109" spans="20:20">
      <c r="T3109" s="6"/>
    </row>
    <row r="3110" spans="20:20">
      <c r="T3110" s="6"/>
    </row>
    <row r="3111" spans="20:20">
      <c r="T3111" s="6"/>
    </row>
    <row r="3112" spans="20:20">
      <c r="T3112" s="6"/>
    </row>
    <row r="3113" spans="20:20">
      <c r="T3113" s="6"/>
    </row>
    <row r="3114" spans="20:20">
      <c r="T3114" s="6"/>
    </row>
    <row r="3115" spans="20:20">
      <c r="T3115" s="6"/>
    </row>
    <row r="3116" spans="20:20">
      <c r="T3116" s="6"/>
    </row>
    <row r="3117" spans="20:20">
      <c r="T3117" s="6"/>
    </row>
    <row r="3118" spans="20:20">
      <c r="T3118" s="6"/>
    </row>
    <row r="3119" spans="20:20">
      <c r="T3119" s="6"/>
    </row>
    <row r="3120" spans="20:20">
      <c r="T3120" s="6"/>
    </row>
    <row r="3121" spans="20:20">
      <c r="T3121" s="6"/>
    </row>
    <row r="3122" spans="20:20">
      <c r="T3122" s="6"/>
    </row>
    <row r="3123" spans="20:20">
      <c r="T3123" s="6"/>
    </row>
    <row r="3124" spans="20:20">
      <c r="T3124" s="6"/>
    </row>
    <row r="3125" spans="20:20">
      <c r="T3125" s="6"/>
    </row>
    <row r="3126" spans="20:20">
      <c r="T3126" s="6"/>
    </row>
    <row r="3127" spans="20:20">
      <c r="T3127" s="6"/>
    </row>
    <row r="3128" spans="20:20">
      <c r="T3128" s="6"/>
    </row>
    <row r="3129" spans="20:20">
      <c r="T3129" s="6"/>
    </row>
    <row r="3130" spans="20:20">
      <c r="T3130" s="6"/>
    </row>
    <row r="3131" spans="20:20">
      <c r="T3131" s="6"/>
    </row>
    <row r="3132" spans="20:20">
      <c r="T3132" s="6"/>
    </row>
    <row r="3133" spans="20:20">
      <c r="T3133" s="6"/>
    </row>
    <row r="3134" spans="20:20">
      <c r="T3134" s="6"/>
    </row>
    <row r="3135" spans="20:20">
      <c r="T3135" s="6"/>
    </row>
    <row r="3136" spans="20:20">
      <c r="T3136" s="6"/>
    </row>
    <row r="3137" spans="20:20">
      <c r="T3137" s="6"/>
    </row>
    <row r="3138" spans="20:20">
      <c r="T3138" s="6"/>
    </row>
    <row r="3139" spans="20:20">
      <c r="T3139" s="6"/>
    </row>
    <row r="3140" spans="20:20">
      <c r="T3140" s="6"/>
    </row>
    <row r="3141" spans="20:20">
      <c r="T3141" s="6"/>
    </row>
    <row r="3142" spans="20:20">
      <c r="T3142" s="6"/>
    </row>
    <row r="3143" spans="20:20">
      <c r="T3143" s="6"/>
    </row>
    <row r="3144" spans="20:20">
      <c r="T3144" s="6"/>
    </row>
    <row r="3145" spans="20:20">
      <c r="T3145" s="6"/>
    </row>
    <row r="3146" spans="20:20">
      <c r="T3146" s="6"/>
    </row>
    <row r="3147" spans="20:20">
      <c r="T3147" s="6"/>
    </row>
    <row r="3148" spans="20:20">
      <c r="T3148" s="6"/>
    </row>
    <row r="3149" spans="20:20">
      <c r="T3149" s="6"/>
    </row>
    <row r="3150" spans="20:20">
      <c r="T3150" s="6"/>
    </row>
    <row r="3151" spans="20:20">
      <c r="T3151" s="6"/>
    </row>
    <row r="3152" spans="20:20">
      <c r="T3152" s="6"/>
    </row>
    <row r="3153" spans="20:20">
      <c r="T3153" s="6"/>
    </row>
    <row r="3154" spans="20:20">
      <c r="T3154" s="6"/>
    </row>
    <row r="3155" spans="20:20">
      <c r="T3155" s="6"/>
    </row>
    <row r="3156" spans="20:20">
      <c r="T3156" s="6"/>
    </row>
    <row r="3157" spans="20:20">
      <c r="T3157" s="6"/>
    </row>
    <row r="3158" spans="20:20">
      <c r="T3158" s="6"/>
    </row>
    <row r="3159" spans="20:20">
      <c r="T3159" s="6"/>
    </row>
    <row r="3160" spans="20:20">
      <c r="T3160" s="6"/>
    </row>
    <row r="3161" spans="20:20">
      <c r="T3161" s="6"/>
    </row>
    <row r="3162" spans="20:20">
      <c r="T3162" s="6"/>
    </row>
    <row r="3163" spans="20:20">
      <c r="T3163" s="6"/>
    </row>
    <row r="3164" spans="20:20">
      <c r="T3164" s="6"/>
    </row>
    <row r="3165" spans="20:20">
      <c r="T3165" s="6"/>
    </row>
    <row r="3166" spans="20:20">
      <c r="T3166" s="6"/>
    </row>
    <row r="3167" spans="20:20">
      <c r="T3167" s="6"/>
    </row>
    <row r="3168" spans="20:20">
      <c r="T3168" s="6"/>
    </row>
    <row r="3169" spans="20:20">
      <c r="T3169" s="6"/>
    </row>
    <row r="3170" spans="20:20">
      <c r="T3170" s="6"/>
    </row>
    <row r="3171" spans="20:20">
      <c r="T3171" s="6"/>
    </row>
    <row r="3172" spans="20:20">
      <c r="T3172" s="6"/>
    </row>
    <row r="3173" spans="20:20">
      <c r="T3173" s="6"/>
    </row>
    <row r="3174" spans="20:20">
      <c r="T3174" s="6"/>
    </row>
    <row r="3175" spans="20:20">
      <c r="T3175" s="6"/>
    </row>
    <row r="3176" spans="20:20">
      <c r="T3176" s="6"/>
    </row>
    <row r="3177" spans="20:20">
      <c r="T3177" s="6"/>
    </row>
    <row r="3178" spans="20:20">
      <c r="T3178" s="6"/>
    </row>
    <row r="3179" spans="20:20">
      <c r="T3179" s="6"/>
    </row>
    <row r="3180" spans="20:20">
      <c r="T3180" s="6"/>
    </row>
    <row r="3181" spans="20:20">
      <c r="T3181" s="6"/>
    </row>
    <row r="3182" spans="20:20">
      <c r="T3182" s="6"/>
    </row>
    <row r="3183" spans="20:20">
      <c r="T3183" s="6"/>
    </row>
    <row r="3184" spans="20:20">
      <c r="T3184" s="6"/>
    </row>
    <row r="3185" spans="20:20">
      <c r="T3185" s="6"/>
    </row>
    <row r="3186" spans="20:20">
      <c r="T3186" s="6"/>
    </row>
    <row r="3187" spans="20:20">
      <c r="T3187" s="6"/>
    </row>
    <row r="3188" spans="20:20">
      <c r="T3188" s="6"/>
    </row>
    <row r="3189" spans="20:20">
      <c r="T3189" s="6"/>
    </row>
    <row r="3190" spans="20:20">
      <c r="T3190" s="6"/>
    </row>
    <row r="3191" spans="20:20">
      <c r="T3191" s="6"/>
    </row>
    <row r="3192" spans="20:20">
      <c r="T3192" s="6"/>
    </row>
    <row r="3193" spans="20:20">
      <c r="T3193" s="6"/>
    </row>
    <row r="3194" spans="20:20">
      <c r="T3194" s="6"/>
    </row>
    <row r="3195" spans="20:20">
      <c r="T3195" s="6"/>
    </row>
    <row r="3196" spans="20:20">
      <c r="T3196" s="6"/>
    </row>
    <row r="3197" spans="20:20">
      <c r="T3197" s="6"/>
    </row>
    <row r="3198" spans="20:20">
      <c r="T3198" s="6"/>
    </row>
    <row r="3199" spans="20:20">
      <c r="T3199" s="6"/>
    </row>
    <row r="3200" spans="20:20">
      <c r="T3200" s="6"/>
    </row>
    <row r="3201" spans="20:20">
      <c r="T3201" s="6"/>
    </row>
    <row r="3202" spans="20:20">
      <c r="T3202" s="6"/>
    </row>
    <row r="3203" spans="20:20">
      <c r="T3203" s="6"/>
    </row>
    <row r="3204" spans="20:20">
      <c r="T3204" s="6"/>
    </row>
    <row r="3205" spans="20:20">
      <c r="T3205" s="6"/>
    </row>
    <row r="3206" spans="20:20">
      <c r="T3206" s="6"/>
    </row>
    <row r="3207" spans="20:20">
      <c r="T3207" s="6"/>
    </row>
    <row r="3208" spans="20:20">
      <c r="T3208" s="6"/>
    </row>
    <row r="3209" spans="20:20">
      <c r="T3209" s="6"/>
    </row>
    <row r="3210" spans="20:20">
      <c r="T3210" s="6"/>
    </row>
    <row r="3211" spans="20:20">
      <c r="T3211" s="6"/>
    </row>
    <row r="3212" spans="20:20">
      <c r="T3212" s="6"/>
    </row>
    <row r="3213" spans="20:20">
      <c r="T3213" s="6"/>
    </row>
    <row r="3214" spans="20:20">
      <c r="T3214" s="6"/>
    </row>
    <row r="3215" spans="20:20">
      <c r="T3215" s="6"/>
    </row>
    <row r="3216" spans="20:20">
      <c r="T3216" s="6"/>
    </row>
    <row r="3217" spans="20:20">
      <c r="T3217" s="6"/>
    </row>
    <row r="3218" spans="20:20">
      <c r="T3218" s="6"/>
    </row>
    <row r="3219" spans="20:20">
      <c r="T3219" s="6"/>
    </row>
    <row r="3220" spans="20:20">
      <c r="T3220" s="6"/>
    </row>
    <row r="3221" spans="20:20">
      <c r="T3221" s="6"/>
    </row>
    <row r="3222" spans="20:20">
      <c r="T3222" s="6"/>
    </row>
    <row r="3223" spans="20:20">
      <c r="T3223" s="6"/>
    </row>
    <row r="3224" spans="20:20">
      <c r="T3224" s="6"/>
    </row>
    <row r="3225" spans="20:20">
      <c r="T3225" s="6"/>
    </row>
    <row r="3226" spans="20:20">
      <c r="T3226" s="6"/>
    </row>
    <row r="3227" spans="20:20">
      <c r="T3227" s="6"/>
    </row>
    <row r="3228" spans="20:20">
      <c r="T3228" s="6"/>
    </row>
    <row r="3229" spans="20:20">
      <c r="T3229" s="6"/>
    </row>
    <row r="3230" spans="20:20">
      <c r="T3230" s="6"/>
    </row>
    <row r="3231" spans="20:20">
      <c r="T3231" s="6"/>
    </row>
    <row r="3232" spans="20:20">
      <c r="T3232" s="6"/>
    </row>
    <row r="3233" spans="20:20">
      <c r="T3233" s="6"/>
    </row>
    <row r="3234" spans="20:20">
      <c r="T3234" s="6"/>
    </row>
    <row r="3235" spans="20:20">
      <c r="T3235" s="6"/>
    </row>
    <row r="3236" spans="20:20">
      <c r="T3236" s="6"/>
    </row>
    <row r="3237" spans="20:20">
      <c r="T3237" s="6"/>
    </row>
    <row r="3238" spans="20:20">
      <c r="T3238" s="6"/>
    </row>
    <row r="3239" spans="20:20">
      <c r="T3239" s="6"/>
    </row>
    <row r="3240" spans="20:20">
      <c r="T3240" s="6"/>
    </row>
    <row r="3241" spans="20:20">
      <c r="T3241" s="6"/>
    </row>
    <row r="3242" spans="20:20">
      <c r="T3242" s="6"/>
    </row>
    <row r="3243" spans="20:20">
      <c r="T3243" s="6"/>
    </row>
    <row r="3244" spans="20:20">
      <c r="T3244" s="6"/>
    </row>
    <row r="3245" spans="20:20">
      <c r="T3245" s="6"/>
    </row>
    <row r="3246" spans="20:20">
      <c r="T3246" s="6"/>
    </row>
    <row r="3247" spans="20:20">
      <c r="T3247" s="6"/>
    </row>
    <row r="3248" spans="20:20">
      <c r="T3248" s="6"/>
    </row>
    <row r="3249" spans="20:20">
      <c r="T3249" s="6"/>
    </row>
    <row r="3250" spans="20:20">
      <c r="T3250" s="6"/>
    </row>
    <row r="3251" spans="20:20">
      <c r="T3251" s="6"/>
    </row>
    <row r="3252" spans="20:20">
      <c r="T3252" s="6"/>
    </row>
    <row r="3253" spans="20:20">
      <c r="T3253" s="6"/>
    </row>
    <row r="3254" spans="20:20">
      <c r="T3254" s="6"/>
    </row>
    <row r="3255" spans="20:20">
      <c r="T3255" s="6"/>
    </row>
    <row r="3256" spans="20:20">
      <c r="T3256" s="6"/>
    </row>
    <row r="3257" spans="20:20">
      <c r="T3257" s="6"/>
    </row>
    <row r="3258" spans="20:20">
      <c r="T3258" s="6"/>
    </row>
    <row r="3259" spans="20:20">
      <c r="T3259" s="6"/>
    </row>
    <row r="3260" spans="20:20">
      <c r="T3260" s="6"/>
    </row>
    <row r="3261" spans="20:20">
      <c r="T3261" s="6"/>
    </row>
    <row r="3262" spans="20:20">
      <c r="T3262" s="6"/>
    </row>
    <row r="3263" spans="20:20">
      <c r="T3263" s="6"/>
    </row>
    <row r="3264" spans="20:20">
      <c r="T3264" s="6"/>
    </row>
    <row r="3265" spans="20:20">
      <c r="T3265" s="6"/>
    </row>
    <row r="3266" spans="20:20">
      <c r="T3266" s="6"/>
    </row>
    <row r="3267" spans="20:20">
      <c r="T3267" s="6"/>
    </row>
    <row r="3268" spans="20:20">
      <c r="T3268" s="6"/>
    </row>
    <row r="3269" spans="20:20">
      <c r="T3269" s="6"/>
    </row>
    <row r="3270" spans="20:20">
      <c r="T3270" s="6"/>
    </row>
    <row r="3271" spans="20:20">
      <c r="T3271" s="6"/>
    </row>
    <row r="3272" spans="20:20">
      <c r="T3272" s="6"/>
    </row>
    <row r="3273" spans="20:20">
      <c r="T3273" s="6"/>
    </row>
    <row r="3274" spans="20:20">
      <c r="T3274" s="6"/>
    </row>
    <row r="3275" spans="20:20">
      <c r="T3275" s="6"/>
    </row>
    <row r="3276" spans="20:20">
      <c r="T3276" s="6"/>
    </row>
    <row r="3277" spans="20:20">
      <c r="T3277" s="6"/>
    </row>
    <row r="3278" spans="20:20">
      <c r="T3278" s="6"/>
    </row>
    <row r="3279" spans="20:20">
      <c r="T3279" s="6"/>
    </row>
    <row r="3280" spans="20:20">
      <c r="T3280" s="6"/>
    </row>
    <row r="3281" spans="20:20">
      <c r="T3281" s="6"/>
    </row>
    <row r="3282" spans="20:20">
      <c r="T3282" s="6"/>
    </row>
    <row r="3283" spans="20:20">
      <c r="T3283" s="6"/>
    </row>
    <row r="3284" spans="20:20">
      <c r="T3284" s="6"/>
    </row>
    <row r="3285" spans="20:20">
      <c r="T3285" s="6"/>
    </row>
    <row r="3286" spans="20:20">
      <c r="T3286" s="6"/>
    </row>
    <row r="3287" spans="20:20">
      <c r="T3287" s="6"/>
    </row>
    <row r="3288" spans="20:20">
      <c r="T3288" s="6"/>
    </row>
    <row r="3289" spans="20:20">
      <c r="T3289" s="6"/>
    </row>
    <row r="3290" spans="20:20">
      <c r="T3290" s="6"/>
    </row>
    <row r="3291" spans="20:20">
      <c r="T3291" s="6"/>
    </row>
    <row r="3292" spans="20:20">
      <c r="T3292" s="6"/>
    </row>
    <row r="3293" spans="20:20">
      <c r="T3293" s="6"/>
    </row>
    <row r="3294" spans="20:20">
      <c r="T3294" s="6"/>
    </row>
    <row r="3295" spans="20:20">
      <c r="T3295" s="6"/>
    </row>
    <row r="3296" spans="20:20">
      <c r="T3296" s="6"/>
    </row>
    <row r="3297" spans="20:20">
      <c r="T3297" s="6"/>
    </row>
    <row r="3298" spans="20:20">
      <c r="T3298" s="6"/>
    </row>
    <row r="3299" spans="20:20">
      <c r="T3299" s="6"/>
    </row>
    <row r="3300" spans="20:20">
      <c r="T3300" s="6"/>
    </row>
    <row r="3301" spans="20:20">
      <c r="T3301" s="6"/>
    </row>
    <row r="3302" spans="20:20">
      <c r="T3302" s="6"/>
    </row>
    <row r="3303" spans="20:20">
      <c r="T3303" s="6"/>
    </row>
    <row r="3304" spans="20:20">
      <c r="T3304" s="6"/>
    </row>
    <row r="3305" spans="20:20">
      <c r="T3305" s="6"/>
    </row>
    <row r="3306" spans="20:20">
      <c r="T3306" s="6"/>
    </row>
    <row r="3307" spans="20:20">
      <c r="T3307" s="6"/>
    </row>
    <row r="3308" spans="20:20">
      <c r="T3308" s="6"/>
    </row>
    <row r="3309" spans="20:20">
      <c r="T3309" s="6"/>
    </row>
    <row r="3310" spans="20:20">
      <c r="T3310" s="6"/>
    </row>
    <row r="3311" spans="20:20">
      <c r="T3311" s="6"/>
    </row>
    <row r="3312" spans="20:20">
      <c r="T3312" s="6"/>
    </row>
    <row r="3313" spans="20:20">
      <c r="T3313" s="6"/>
    </row>
    <row r="3314" spans="20:20">
      <c r="T3314" s="6"/>
    </row>
    <row r="3315" spans="20:20">
      <c r="T3315" s="6"/>
    </row>
    <row r="3316" spans="20:20">
      <c r="T3316" s="6"/>
    </row>
    <row r="3317" spans="20:20">
      <c r="T3317" s="6"/>
    </row>
    <row r="3318" spans="20:20">
      <c r="T3318" s="6"/>
    </row>
    <row r="3319" spans="20:20">
      <c r="T3319" s="6"/>
    </row>
    <row r="3320" spans="20:20">
      <c r="T3320" s="6"/>
    </row>
    <row r="3321" spans="20:20">
      <c r="T3321" s="6"/>
    </row>
    <row r="3322" spans="20:20">
      <c r="T3322" s="6"/>
    </row>
    <row r="3323" spans="20:20">
      <c r="T3323" s="6"/>
    </row>
    <row r="3324" spans="20:20">
      <c r="T3324" s="6"/>
    </row>
    <row r="3325" spans="20:20">
      <c r="T3325" s="6"/>
    </row>
    <row r="3326" spans="20:20">
      <c r="T3326" s="6"/>
    </row>
    <row r="3327" spans="20:20">
      <c r="T3327" s="6"/>
    </row>
    <row r="3328" spans="20:20">
      <c r="T3328" s="6"/>
    </row>
    <row r="3329" spans="20:20">
      <c r="T3329" s="6"/>
    </row>
    <row r="3330" spans="20:20">
      <c r="T3330" s="6"/>
    </row>
    <row r="3331" spans="20:20">
      <c r="T3331" s="6"/>
    </row>
    <row r="3332" spans="20:20">
      <c r="T3332" s="6"/>
    </row>
    <row r="3333" spans="20:20">
      <c r="T3333" s="6"/>
    </row>
    <row r="3334" spans="20:20">
      <c r="T3334" s="6"/>
    </row>
    <row r="3335" spans="20:20">
      <c r="T3335" s="6"/>
    </row>
    <row r="3336" spans="20:20">
      <c r="T3336" s="6"/>
    </row>
    <row r="3337" spans="20:20">
      <c r="T3337" s="6"/>
    </row>
    <row r="3338" spans="20:20">
      <c r="T3338" s="6"/>
    </row>
    <row r="3339" spans="20:20">
      <c r="T3339" s="6"/>
    </row>
    <row r="3340" spans="20:20">
      <c r="T3340" s="6"/>
    </row>
    <row r="3341" spans="20:20">
      <c r="T3341" s="6"/>
    </row>
    <row r="3342" spans="20:20">
      <c r="T3342" s="6"/>
    </row>
    <row r="3343" spans="20:20">
      <c r="T3343" s="6"/>
    </row>
    <row r="3344" spans="20:20">
      <c r="T3344" s="6"/>
    </row>
    <row r="3345" spans="20:20">
      <c r="T3345" s="6"/>
    </row>
    <row r="3346" spans="20:20">
      <c r="T3346" s="6"/>
    </row>
    <row r="3347" spans="20:20">
      <c r="T3347" s="6"/>
    </row>
    <row r="3348" spans="20:20">
      <c r="T3348" s="6"/>
    </row>
    <row r="3349" spans="20:20">
      <c r="T3349" s="6"/>
    </row>
    <row r="3350" spans="20:20">
      <c r="T3350" s="6"/>
    </row>
    <row r="3351" spans="20:20">
      <c r="T3351" s="6"/>
    </row>
    <row r="3352" spans="20:20">
      <c r="T3352" s="6"/>
    </row>
    <row r="3353" spans="20:20">
      <c r="T3353" s="6"/>
    </row>
    <row r="3354" spans="20:20">
      <c r="T3354" s="6"/>
    </row>
    <row r="3355" spans="20:20">
      <c r="T3355" s="6"/>
    </row>
    <row r="3356" spans="20:20">
      <c r="T3356" s="6"/>
    </row>
    <row r="3357" spans="20:20">
      <c r="T3357" s="6"/>
    </row>
    <row r="3358" spans="20:20">
      <c r="T3358" s="6"/>
    </row>
    <row r="3359" spans="20:20">
      <c r="T3359" s="6"/>
    </row>
    <row r="3360" spans="20:20">
      <c r="T3360" s="6"/>
    </row>
    <row r="3361" spans="20:20">
      <c r="T3361" s="6"/>
    </row>
    <row r="3362" spans="20:20">
      <c r="T3362" s="6"/>
    </row>
    <row r="3363" spans="20:20">
      <c r="T3363" s="6"/>
    </row>
    <row r="3364" spans="20:20">
      <c r="T3364" s="6"/>
    </row>
    <row r="3365" spans="20:20">
      <c r="T3365" s="6"/>
    </row>
    <row r="3366" spans="20:20">
      <c r="T3366" s="6"/>
    </row>
    <row r="3367" spans="20:20">
      <c r="T3367" s="6"/>
    </row>
    <row r="3368" spans="20:20">
      <c r="T3368" s="6"/>
    </row>
    <row r="3369" spans="20:20">
      <c r="T3369" s="6"/>
    </row>
    <row r="3370" spans="20:20">
      <c r="T3370" s="6"/>
    </row>
    <row r="3371" spans="20:20">
      <c r="T3371" s="6"/>
    </row>
    <row r="3372" spans="20:20">
      <c r="T3372" s="6"/>
    </row>
    <row r="3373" spans="20:20">
      <c r="T3373" s="6"/>
    </row>
    <row r="3374" spans="20:20">
      <c r="T3374" s="6"/>
    </row>
    <row r="3375" spans="20:20">
      <c r="T3375" s="6"/>
    </row>
    <row r="3376" spans="20:20">
      <c r="T3376" s="6"/>
    </row>
    <row r="3377" spans="20:20">
      <c r="T3377" s="6"/>
    </row>
    <row r="3378" spans="20:20">
      <c r="T3378" s="6"/>
    </row>
    <row r="3379" spans="20:20">
      <c r="T3379" s="6"/>
    </row>
    <row r="3380" spans="20:20">
      <c r="T3380" s="6"/>
    </row>
    <row r="3381" spans="20:20">
      <c r="T3381" s="6"/>
    </row>
    <row r="3382" spans="20:20">
      <c r="T3382" s="6"/>
    </row>
    <row r="3383" spans="20:20">
      <c r="T3383" s="6"/>
    </row>
    <row r="3384" spans="20:20">
      <c r="T3384" s="6"/>
    </row>
    <row r="3385" spans="20:20">
      <c r="T3385" s="6"/>
    </row>
    <row r="3386" spans="20:20">
      <c r="T3386" s="6"/>
    </row>
    <row r="3387" spans="20:20">
      <c r="T3387" s="6"/>
    </row>
    <row r="3388" spans="20:20">
      <c r="T3388" s="6"/>
    </row>
    <row r="3389" spans="20:20">
      <c r="T3389" s="6"/>
    </row>
    <row r="3390" spans="20:20">
      <c r="T3390" s="6"/>
    </row>
    <row r="3391" spans="20:20">
      <c r="T3391" s="6"/>
    </row>
    <row r="3392" spans="20:20">
      <c r="T3392" s="6"/>
    </row>
    <row r="3393" spans="20:20">
      <c r="T3393" s="6"/>
    </row>
    <row r="3394" spans="20:20">
      <c r="T3394" s="6"/>
    </row>
    <row r="3395" spans="20:20">
      <c r="T3395" s="6"/>
    </row>
    <row r="3396" spans="20:20">
      <c r="T3396" s="6"/>
    </row>
    <row r="3397" spans="20:20">
      <c r="T3397" s="6"/>
    </row>
    <row r="3398" spans="20:20">
      <c r="T3398" s="6"/>
    </row>
    <row r="3399" spans="20:20">
      <c r="T3399" s="6"/>
    </row>
    <row r="3400" spans="20:20">
      <c r="T3400" s="6"/>
    </row>
    <row r="3401" spans="20:20">
      <c r="T3401" s="6"/>
    </row>
    <row r="3402" spans="20:20">
      <c r="T3402" s="6"/>
    </row>
    <row r="3403" spans="20:20">
      <c r="T3403" s="6"/>
    </row>
    <row r="3404" spans="20:20">
      <c r="T3404" s="6"/>
    </row>
    <row r="3405" spans="20:20">
      <c r="T3405" s="6"/>
    </row>
    <row r="3406" spans="20:20">
      <c r="T3406" s="6"/>
    </row>
    <row r="3407" spans="20:20">
      <c r="T3407" s="6"/>
    </row>
    <row r="3408" spans="20:20">
      <c r="T3408" s="6"/>
    </row>
    <row r="3409" spans="20:20">
      <c r="T3409" s="6"/>
    </row>
    <row r="3410" spans="20:20">
      <c r="T3410" s="6"/>
    </row>
    <row r="3411" spans="20:20">
      <c r="T3411" s="6"/>
    </row>
    <row r="3412" spans="20:20">
      <c r="T3412" s="6"/>
    </row>
    <row r="3413" spans="20:20">
      <c r="T3413" s="6"/>
    </row>
    <row r="3414" spans="20:20">
      <c r="T3414" s="6"/>
    </row>
    <row r="3415" spans="20:20">
      <c r="T3415" s="6"/>
    </row>
    <row r="3416" spans="20:20">
      <c r="T3416" s="6"/>
    </row>
    <row r="3417" spans="20:20">
      <c r="T3417" s="6"/>
    </row>
    <row r="3418" spans="20:20">
      <c r="T3418" s="6"/>
    </row>
    <row r="3419" spans="20:20">
      <c r="T3419" s="6"/>
    </row>
    <row r="3420" spans="20:20">
      <c r="T3420" s="6"/>
    </row>
    <row r="3421" spans="20:20">
      <c r="T3421" s="6"/>
    </row>
    <row r="3422" spans="20:20">
      <c r="T3422" s="6"/>
    </row>
    <row r="3423" spans="20:20">
      <c r="T3423" s="6"/>
    </row>
    <row r="3424" spans="20:20">
      <c r="T3424" s="6"/>
    </row>
    <row r="3425" spans="20:20">
      <c r="T3425" s="6"/>
    </row>
    <row r="3426" spans="20:20">
      <c r="T3426" s="6"/>
    </row>
    <row r="3427" spans="20:20">
      <c r="T3427" s="6"/>
    </row>
    <row r="3428" spans="20:20">
      <c r="T3428" s="6"/>
    </row>
    <row r="3429" spans="20:20">
      <c r="T3429" s="6"/>
    </row>
    <row r="3430" spans="20:20">
      <c r="T3430" s="6"/>
    </row>
    <row r="3431" spans="20:20">
      <c r="T3431" s="6"/>
    </row>
    <row r="3432" spans="20:20">
      <c r="T3432" s="6"/>
    </row>
    <row r="3433" spans="20:20">
      <c r="T3433" s="6"/>
    </row>
    <row r="3434" spans="20:20">
      <c r="T3434" s="6"/>
    </row>
    <row r="3435" spans="20:20">
      <c r="T3435" s="6"/>
    </row>
    <row r="3436" spans="20:20">
      <c r="T3436" s="6"/>
    </row>
    <row r="3437" spans="20:20">
      <c r="T3437" s="6"/>
    </row>
    <row r="3438" spans="20:20">
      <c r="T3438" s="6"/>
    </row>
    <row r="3439" spans="20:20">
      <c r="T3439" s="6"/>
    </row>
    <row r="3440" spans="20:20">
      <c r="T3440" s="6"/>
    </row>
    <row r="3441" spans="20:20">
      <c r="T3441" s="6"/>
    </row>
    <row r="3442" spans="20:20">
      <c r="T3442" s="6"/>
    </row>
    <row r="3443" spans="20:20">
      <c r="T3443" s="6"/>
    </row>
    <row r="3444" spans="20:20">
      <c r="T3444" s="6"/>
    </row>
    <row r="3445" spans="20:20">
      <c r="T3445" s="6"/>
    </row>
    <row r="3446" spans="20:20">
      <c r="T3446" s="6"/>
    </row>
    <row r="3447" spans="20:20">
      <c r="T3447" s="6"/>
    </row>
    <row r="3448" spans="20:20">
      <c r="T3448" s="6"/>
    </row>
    <row r="3449" spans="20:20">
      <c r="T3449" s="6"/>
    </row>
    <row r="3450" spans="20:20">
      <c r="T3450" s="6"/>
    </row>
    <row r="3451" spans="20:20">
      <c r="T3451" s="6"/>
    </row>
    <row r="3452" spans="20:20">
      <c r="T3452" s="6"/>
    </row>
    <row r="3453" spans="20:20">
      <c r="T3453" s="6"/>
    </row>
    <row r="3454" spans="20:20">
      <c r="T3454" s="6"/>
    </row>
    <row r="3455" spans="20:20">
      <c r="T3455" s="6"/>
    </row>
    <row r="3456" spans="20:20">
      <c r="T3456" s="6"/>
    </row>
    <row r="3457" spans="20:20">
      <c r="T3457" s="6"/>
    </row>
    <row r="3458" spans="20:20">
      <c r="T3458" s="6"/>
    </row>
    <row r="3459" spans="20:20">
      <c r="T3459" s="6"/>
    </row>
    <row r="3460" spans="20:20">
      <c r="T3460" s="6"/>
    </row>
    <row r="3461" spans="20:20">
      <c r="T3461" s="6"/>
    </row>
    <row r="3462" spans="20:20">
      <c r="T3462" s="6"/>
    </row>
    <row r="3463" spans="20:20">
      <c r="T3463" s="6"/>
    </row>
    <row r="3464" spans="20:20">
      <c r="T3464" s="6"/>
    </row>
    <row r="3465" spans="20:20">
      <c r="T3465" s="6"/>
    </row>
    <row r="3466" spans="20:20">
      <c r="T3466" s="6"/>
    </row>
    <row r="3467" spans="20:20">
      <c r="T3467" s="6"/>
    </row>
    <row r="3468" spans="20:20">
      <c r="T3468" s="6"/>
    </row>
    <row r="3469" spans="20:20">
      <c r="T3469" s="6"/>
    </row>
    <row r="3470" spans="20:20">
      <c r="T3470" s="6"/>
    </row>
    <row r="3471" spans="20:20">
      <c r="T3471" s="6"/>
    </row>
    <row r="3472" spans="20:20">
      <c r="T3472" s="6"/>
    </row>
    <row r="3473" spans="20:20">
      <c r="T3473" s="6"/>
    </row>
    <row r="3474" spans="20:20">
      <c r="T3474" s="6"/>
    </row>
    <row r="3475" spans="20:20">
      <c r="T3475" s="6"/>
    </row>
    <row r="3476" spans="20:20">
      <c r="T3476" s="6"/>
    </row>
    <row r="3477" spans="20:20">
      <c r="T3477" s="6"/>
    </row>
    <row r="3478" spans="20:20">
      <c r="T3478" s="6"/>
    </row>
    <row r="3479" spans="20:20">
      <c r="T3479" s="6"/>
    </row>
    <row r="3480" spans="20:20">
      <c r="T3480" s="6"/>
    </row>
    <row r="3481" spans="20:20">
      <c r="T3481" s="6"/>
    </row>
    <row r="3482" spans="20:20">
      <c r="T3482" s="6"/>
    </row>
    <row r="3483" spans="20:20">
      <c r="T3483" s="6"/>
    </row>
    <row r="3484" spans="20:20">
      <c r="T3484" s="6"/>
    </row>
    <row r="3485" spans="20:20">
      <c r="T3485" s="6"/>
    </row>
    <row r="3486" spans="20:20">
      <c r="T3486" s="6"/>
    </row>
    <row r="3487" spans="20:20">
      <c r="T3487" s="6"/>
    </row>
    <row r="3488" spans="20:20">
      <c r="T3488" s="6"/>
    </row>
    <row r="3489" spans="20:20">
      <c r="T3489" s="6"/>
    </row>
    <row r="3490" spans="20:20">
      <c r="T3490" s="6"/>
    </row>
    <row r="3491" spans="20:20">
      <c r="T3491" s="6"/>
    </row>
    <row r="3492" spans="20:20">
      <c r="T3492" s="6"/>
    </row>
    <row r="3493" spans="20:20">
      <c r="T3493" s="6"/>
    </row>
    <row r="3494" spans="20:20">
      <c r="T3494" s="6"/>
    </row>
    <row r="3495" spans="20:20">
      <c r="T3495" s="6"/>
    </row>
    <row r="3496" spans="20:20">
      <c r="T3496" s="6"/>
    </row>
    <row r="3497" spans="20:20">
      <c r="T3497" s="6"/>
    </row>
    <row r="3498" spans="20:20">
      <c r="T3498" s="6"/>
    </row>
    <row r="3499" spans="20:20">
      <c r="T3499" s="6"/>
    </row>
    <row r="3500" spans="20:20">
      <c r="T3500" s="6"/>
    </row>
    <row r="3501" spans="20:20">
      <c r="T3501" s="6"/>
    </row>
    <row r="3502" spans="20:20">
      <c r="T3502" s="6"/>
    </row>
    <row r="3503" spans="20:20">
      <c r="T3503" s="6"/>
    </row>
    <row r="3504" spans="20:20">
      <c r="T3504" s="6"/>
    </row>
    <row r="3505" spans="20:20">
      <c r="T3505" s="6"/>
    </row>
    <row r="3506" spans="20:20">
      <c r="T3506" s="6"/>
    </row>
    <row r="3507" spans="20:20">
      <c r="T3507" s="6"/>
    </row>
    <row r="3508" spans="20:20">
      <c r="T3508" s="6"/>
    </row>
    <row r="3509" spans="20:20">
      <c r="T3509" s="6"/>
    </row>
    <row r="3510" spans="20:20">
      <c r="T3510" s="6"/>
    </row>
    <row r="3511" spans="20:20">
      <c r="T3511" s="6"/>
    </row>
    <row r="3512" spans="20:20">
      <c r="T3512" s="6"/>
    </row>
    <row r="3513" spans="20:20">
      <c r="T3513" s="6"/>
    </row>
    <row r="3514" spans="20:20">
      <c r="T3514" s="6"/>
    </row>
    <row r="3515" spans="20:20">
      <c r="T3515" s="6"/>
    </row>
    <row r="3516" spans="20:20">
      <c r="T3516" s="6"/>
    </row>
    <row r="3517" spans="20:20">
      <c r="T3517" s="6"/>
    </row>
    <row r="3518" spans="20:20">
      <c r="T3518" s="6"/>
    </row>
    <row r="3519" spans="20:20">
      <c r="T3519" s="6"/>
    </row>
    <row r="3520" spans="20:20">
      <c r="T3520" s="6"/>
    </row>
    <row r="3521" spans="20:20">
      <c r="T3521" s="6"/>
    </row>
    <row r="3522" spans="20:20">
      <c r="T3522" s="6"/>
    </row>
    <row r="3523" spans="20:20">
      <c r="T3523" s="6"/>
    </row>
    <row r="3524" spans="20:20">
      <c r="T3524" s="6"/>
    </row>
    <row r="3525" spans="20:20">
      <c r="T3525" s="6"/>
    </row>
    <row r="3526" spans="20:20">
      <c r="T3526" s="6"/>
    </row>
    <row r="3527" spans="20:20">
      <c r="T3527" s="6"/>
    </row>
    <row r="3528" spans="20:20">
      <c r="T3528" s="6"/>
    </row>
    <row r="3529" spans="20:20">
      <c r="T3529" s="6"/>
    </row>
    <row r="3530" spans="20:20">
      <c r="T3530" s="6"/>
    </row>
    <row r="3531" spans="20:20">
      <c r="T3531" s="6"/>
    </row>
    <row r="3532" spans="20:20">
      <c r="T3532" s="6"/>
    </row>
    <row r="3533" spans="20:20">
      <c r="T3533" s="6"/>
    </row>
    <row r="3534" spans="20:20">
      <c r="T3534" s="6"/>
    </row>
    <row r="3535" spans="20:20">
      <c r="T3535" s="6"/>
    </row>
    <row r="3536" spans="20:20">
      <c r="T3536" s="6"/>
    </row>
    <row r="3537" spans="20:20">
      <c r="T3537" s="6"/>
    </row>
    <row r="3538" spans="20:20">
      <c r="T3538" s="6"/>
    </row>
    <row r="3539" spans="20:20">
      <c r="T3539" s="6"/>
    </row>
    <row r="3540" spans="20:20">
      <c r="T3540" s="6"/>
    </row>
    <row r="3541" spans="20:20">
      <c r="T3541" s="6"/>
    </row>
    <row r="3542" spans="20:20">
      <c r="T3542" s="6"/>
    </row>
    <row r="3543" spans="20:20">
      <c r="T3543" s="6"/>
    </row>
    <row r="3544" spans="20:20">
      <c r="T3544" s="6"/>
    </row>
    <row r="3545" spans="20:20">
      <c r="T3545" s="6"/>
    </row>
    <row r="3546" spans="20:20">
      <c r="T3546" s="6"/>
    </row>
    <row r="3547" spans="20:20">
      <c r="T3547" s="6"/>
    </row>
    <row r="3548" spans="20:20">
      <c r="T3548" s="6"/>
    </row>
    <row r="3549" spans="20:20">
      <c r="T3549" s="6"/>
    </row>
    <row r="3550" spans="20:20">
      <c r="T3550" s="6"/>
    </row>
    <row r="3551" spans="20:20">
      <c r="T3551" s="6"/>
    </row>
    <row r="3552" spans="20:20">
      <c r="T3552" s="6"/>
    </row>
    <row r="3553" spans="20:20">
      <c r="T3553" s="6"/>
    </row>
    <row r="3554" spans="20:20">
      <c r="T3554" s="6"/>
    </row>
    <row r="3555" spans="20:20">
      <c r="T3555" s="6"/>
    </row>
    <row r="3556" spans="20:20">
      <c r="T3556" s="6"/>
    </row>
    <row r="3557" spans="20:20">
      <c r="T3557" s="6"/>
    </row>
    <row r="3558" spans="20:20">
      <c r="T3558" s="6"/>
    </row>
    <row r="3559" spans="20:20">
      <c r="T3559" s="6"/>
    </row>
    <row r="3560" spans="20:20">
      <c r="T3560" s="6"/>
    </row>
    <row r="3561" spans="20:20">
      <c r="T3561" s="6"/>
    </row>
    <row r="3562" spans="20:20">
      <c r="T3562" s="6"/>
    </row>
    <row r="3563" spans="20:20">
      <c r="T3563" s="6"/>
    </row>
    <row r="3564" spans="20:20">
      <c r="T3564" s="6"/>
    </row>
    <row r="3565" spans="20:20">
      <c r="T3565" s="6"/>
    </row>
    <row r="3566" spans="20:20">
      <c r="T3566" s="6"/>
    </row>
    <row r="3567" spans="20:20">
      <c r="T3567" s="6"/>
    </row>
    <row r="3568" spans="20:20">
      <c r="T3568" s="6"/>
    </row>
    <row r="3569" spans="20:20">
      <c r="T3569" s="6"/>
    </row>
    <row r="3570" spans="20:20">
      <c r="T3570" s="6"/>
    </row>
    <row r="3571" spans="20:20">
      <c r="T3571" s="6"/>
    </row>
    <row r="3572" spans="20:20">
      <c r="T3572" s="6"/>
    </row>
    <row r="3573" spans="20:20">
      <c r="T3573" s="6"/>
    </row>
    <row r="3574" spans="20:20">
      <c r="T3574" s="6"/>
    </row>
    <row r="3575" spans="20:20">
      <c r="T3575" s="6"/>
    </row>
    <row r="3576" spans="20:20">
      <c r="T3576" s="6"/>
    </row>
    <row r="3577" spans="20:20">
      <c r="T3577" s="6"/>
    </row>
    <row r="3578" spans="20:20">
      <c r="T3578" s="6"/>
    </row>
    <row r="3579" spans="20:20">
      <c r="T3579" s="6"/>
    </row>
    <row r="3580" spans="20:20">
      <c r="T3580" s="6"/>
    </row>
    <row r="3581" spans="20:20">
      <c r="T3581" s="6"/>
    </row>
    <row r="3582" spans="20:20">
      <c r="T3582" s="6"/>
    </row>
    <row r="3583" spans="20:20">
      <c r="T3583" s="6"/>
    </row>
    <row r="3584" spans="20:20">
      <c r="T3584" s="6"/>
    </row>
    <row r="3585" spans="20:20">
      <c r="T3585" s="6"/>
    </row>
    <row r="3586" spans="20:20">
      <c r="T3586" s="6"/>
    </row>
    <row r="3587" spans="20:20">
      <c r="T3587" s="6"/>
    </row>
    <row r="3588" spans="20:20">
      <c r="T3588" s="6"/>
    </row>
    <row r="3589" spans="20:20">
      <c r="T3589" s="6"/>
    </row>
    <row r="3590" spans="20:20">
      <c r="T3590" s="6"/>
    </row>
    <row r="3591" spans="20:20">
      <c r="T3591" s="6"/>
    </row>
    <row r="3592" spans="20:20">
      <c r="T3592" s="6"/>
    </row>
    <row r="3593" spans="20:20">
      <c r="T3593" s="6"/>
    </row>
    <row r="3594" spans="20:20">
      <c r="T3594" s="6"/>
    </row>
    <row r="3595" spans="20:20">
      <c r="T3595" s="6"/>
    </row>
    <row r="3596" spans="20:20">
      <c r="T3596" s="6"/>
    </row>
    <row r="3597" spans="20:20">
      <c r="T3597" s="6"/>
    </row>
    <row r="3598" spans="20:20">
      <c r="T3598" s="6"/>
    </row>
    <row r="3599" spans="20:20">
      <c r="T3599" s="6"/>
    </row>
    <row r="3600" spans="20:20">
      <c r="T3600" s="6"/>
    </row>
    <row r="3601" spans="20:20">
      <c r="T3601" s="6"/>
    </row>
    <row r="3602" spans="20:20">
      <c r="T3602" s="6"/>
    </row>
    <row r="3603" spans="20:20">
      <c r="T3603" s="6"/>
    </row>
    <row r="3604" spans="20:20">
      <c r="T3604" s="6"/>
    </row>
    <row r="3605" spans="20:20">
      <c r="T3605" s="6"/>
    </row>
    <row r="3606" spans="20:20">
      <c r="T3606" s="6"/>
    </row>
    <row r="3607" spans="20:20">
      <c r="T3607" s="6"/>
    </row>
    <row r="3608" spans="20:20">
      <c r="T3608" s="6"/>
    </row>
    <row r="3609" spans="20:20">
      <c r="T3609" s="6"/>
    </row>
    <row r="3610" spans="20:20">
      <c r="T3610" s="6"/>
    </row>
    <row r="3611" spans="20:20">
      <c r="T3611" s="6"/>
    </row>
    <row r="3612" spans="20:20">
      <c r="T3612" s="6"/>
    </row>
    <row r="3613" spans="20:20">
      <c r="T3613" s="6"/>
    </row>
    <row r="3614" spans="20:20">
      <c r="T3614" s="6"/>
    </row>
    <row r="3615" spans="20:20">
      <c r="T3615" s="6"/>
    </row>
    <row r="3616" spans="20:20">
      <c r="T3616" s="6"/>
    </row>
    <row r="3617" spans="20:20">
      <c r="T3617" s="6"/>
    </row>
    <row r="3618" spans="20:20">
      <c r="T3618" s="6"/>
    </row>
    <row r="3619" spans="20:20">
      <c r="T3619" s="6"/>
    </row>
    <row r="3620" spans="20:20">
      <c r="T3620" s="6"/>
    </row>
    <row r="3621" spans="20:20">
      <c r="T3621" s="6"/>
    </row>
    <row r="3622" spans="20:20">
      <c r="T3622" s="6"/>
    </row>
    <row r="3623" spans="20:20">
      <c r="T3623" s="6"/>
    </row>
    <row r="3624" spans="20:20">
      <c r="T3624" s="6"/>
    </row>
    <row r="3625" spans="20:20">
      <c r="T3625" s="6"/>
    </row>
    <row r="3626" spans="20:20">
      <c r="T3626" s="6"/>
    </row>
    <row r="3627" spans="20:20">
      <c r="T3627" s="6"/>
    </row>
    <row r="3628" spans="20:20">
      <c r="T3628" s="6"/>
    </row>
    <row r="3629" spans="20:20">
      <c r="T3629" s="6"/>
    </row>
    <row r="3630" spans="20:20">
      <c r="T3630" s="6"/>
    </row>
    <row r="3631" spans="20:20">
      <c r="T3631" s="6"/>
    </row>
    <row r="3632" spans="20:20">
      <c r="T3632" s="6"/>
    </row>
    <row r="3633" spans="20:20">
      <c r="T3633" s="6"/>
    </row>
    <row r="3634" spans="20:20">
      <c r="T3634" s="6"/>
    </row>
    <row r="3635" spans="20:20">
      <c r="T3635" s="6"/>
    </row>
    <row r="3636" spans="20:20">
      <c r="T3636" s="6"/>
    </row>
    <row r="3637" spans="20:20">
      <c r="T3637" s="6"/>
    </row>
    <row r="3638" spans="20:20">
      <c r="T3638" s="6"/>
    </row>
    <row r="3639" spans="20:20">
      <c r="T3639" s="6"/>
    </row>
    <row r="3640" spans="20:20">
      <c r="T3640" s="6"/>
    </row>
    <row r="3641" spans="20:20">
      <c r="T3641" s="6"/>
    </row>
    <row r="3642" spans="20:20">
      <c r="T3642" s="6"/>
    </row>
    <row r="3643" spans="20:20">
      <c r="T3643" s="6"/>
    </row>
    <row r="3644" spans="20:20">
      <c r="T3644" s="6"/>
    </row>
    <row r="3645" spans="20:20">
      <c r="T3645" s="6"/>
    </row>
    <row r="3646" spans="20:20">
      <c r="T3646" s="6"/>
    </row>
    <row r="3647" spans="20:20">
      <c r="T3647" s="6"/>
    </row>
    <row r="3648" spans="20:20">
      <c r="T3648" s="6"/>
    </row>
    <row r="3649" spans="20:20">
      <c r="T3649" s="6"/>
    </row>
    <row r="3650" spans="20:20">
      <c r="T3650" s="6"/>
    </row>
    <row r="3651" spans="20:20">
      <c r="T3651" s="6"/>
    </row>
    <row r="3652" spans="20:20">
      <c r="T3652" s="6"/>
    </row>
    <row r="3653" spans="20:20">
      <c r="T3653" s="6"/>
    </row>
    <row r="3654" spans="20:20">
      <c r="T3654" s="6"/>
    </row>
    <row r="3655" spans="20:20">
      <c r="T3655" s="6"/>
    </row>
    <row r="3656" spans="20:20">
      <c r="T3656" s="6"/>
    </row>
    <row r="3657" spans="20:20">
      <c r="T3657" s="6"/>
    </row>
    <row r="3658" spans="20:20">
      <c r="T3658" s="6"/>
    </row>
    <row r="3659" spans="20:20">
      <c r="T3659" s="6"/>
    </row>
    <row r="3660" spans="20:20">
      <c r="T3660" s="6"/>
    </row>
    <row r="3661" spans="20:20">
      <c r="T3661" s="6"/>
    </row>
    <row r="3662" spans="20:20">
      <c r="T3662" s="6"/>
    </row>
    <row r="3663" spans="20:20">
      <c r="T3663" s="6"/>
    </row>
    <row r="3664" spans="20:20">
      <c r="T3664" s="6"/>
    </row>
    <row r="3665" spans="20:20">
      <c r="T3665" s="6"/>
    </row>
    <row r="3666" spans="20:20">
      <c r="T3666" s="6"/>
    </row>
    <row r="3667" spans="20:20">
      <c r="T3667" s="6"/>
    </row>
    <row r="3668" spans="20:20">
      <c r="T3668" s="6"/>
    </row>
    <row r="3669" spans="20:20">
      <c r="T3669" s="6"/>
    </row>
    <row r="3670" spans="20:20">
      <c r="T3670" s="6"/>
    </row>
    <row r="3671" spans="20:20">
      <c r="T3671" s="6"/>
    </row>
    <row r="3672" spans="20:20">
      <c r="T3672" s="6"/>
    </row>
    <row r="3673" spans="20:20">
      <c r="T3673" s="6"/>
    </row>
    <row r="3674" spans="20:20">
      <c r="T3674" s="6"/>
    </row>
    <row r="3675" spans="20:20">
      <c r="T3675" s="6"/>
    </row>
    <row r="3676" spans="20:20">
      <c r="T3676" s="6"/>
    </row>
    <row r="3677" spans="20:20">
      <c r="T3677" s="6"/>
    </row>
    <row r="3678" spans="20:20">
      <c r="T3678" s="6"/>
    </row>
    <row r="3679" spans="20:20">
      <c r="T3679" s="6"/>
    </row>
    <row r="3680" spans="20:20">
      <c r="T3680" s="6"/>
    </row>
    <row r="3681" spans="20:20">
      <c r="T3681" s="6"/>
    </row>
    <row r="3682" spans="20:20">
      <c r="T3682" s="6"/>
    </row>
    <row r="3683" spans="20:20">
      <c r="T3683" s="6"/>
    </row>
    <row r="3684" spans="20:20">
      <c r="T3684" s="6"/>
    </row>
    <row r="3685" spans="20:20">
      <c r="T3685" s="6"/>
    </row>
    <row r="3686" spans="20:20">
      <c r="T3686" s="6"/>
    </row>
    <row r="3687" spans="20:20">
      <c r="T3687" s="6"/>
    </row>
    <row r="3688" spans="20:20">
      <c r="T3688" s="6"/>
    </row>
    <row r="3689" spans="20:20">
      <c r="T3689" s="6"/>
    </row>
    <row r="3690" spans="20:20">
      <c r="T3690" s="6"/>
    </row>
    <row r="3691" spans="20:20">
      <c r="T3691" s="6"/>
    </row>
    <row r="3692" spans="20:20">
      <c r="T3692" s="6"/>
    </row>
    <row r="3693" spans="20:20">
      <c r="T3693" s="6"/>
    </row>
    <row r="3694" spans="20:20">
      <c r="T3694" s="6"/>
    </row>
    <row r="3695" spans="20:20">
      <c r="T3695" s="6"/>
    </row>
    <row r="3696" spans="20:20">
      <c r="T3696" s="6"/>
    </row>
    <row r="3697" spans="20:20">
      <c r="T3697" s="6"/>
    </row>
    <row r="3698" spans="20:20">
      <c r="T3698" s="6"/>
    </row>
    <row r="3699" spans="20:20">
      <c r="T3699" s="6"/>
    </row>
    <row r="3700" spans="20:20">
      <c r="T3700" s="6"/>
    </row>
    <row r="3701" spans="20:20">
      <c r="T3701" s="6"/>
    </row>
    <row r="3702" spans="20:20">
      <c r="T3702" s="6"/>
    </row>
    <row r="3703" spans="20:20">
      <c r="T3703" s="6"/>
    </row>
    <row r="3704" spans="20:20">
      <c r="T3704" s="6"/>
    </row>
    <row r="3705" spans="20:20">
      <c r="T3705" s="6"/>
    </row>
    <row r="3706" spans="20:20">
      <c r="T3706" s="6"/>
    </row>
    <row r="3707" spans="20:20">
      <c r="T3707" s="6"/>
    </row>
    <row r="3708" spans="20:20">
      <c r="T3708" s="6"/>
    </row>
    <row r="3709" spans="20:20">
      <c r="T3709" s="6"/>
    </row>
    <row r="3710" spans="20:20">
      <c r="T3710" s="6"/>
    </row>
    <row r="3711" spans="20:20">
      <c r="T3711" s="6"/>
    </row>
    <row r="3712" spans="20:20">
      <c r="T3712" s="6"/>
    </row>
    <row r="3713" spans="20:20">
      <c r="T3713" s="6"/>
    </row>
    <row r="3714" spans="20:20">
      <c r="T3714" s="6"/>
    </row>
    <row r="3715" spans="20:20">
      <c r="T3715" s="6"/>
    </row>
    <row r="3716" spans="20:20">
      <c r="T3716" s="6"/>
    </row>
    <row r="3717" spans="20:20">
      <c r="T3717" s="6"/>
    </row>
    <row r="3718" spans="20:20">
      <c r="T3718" s="6"/>
    </row>
    <row r="3719" spans="20:20">
      <c r="T3719" s="6"/>
    </row>
    <row r="3720" spans="20:20">
      <c r="T3720" s="6"/>
    </row>
    <row r="3721" spans="20:20">
      <c r="T3721" s="6"/>
    </row>
    <row r="3722" spans="20:20">
      <c r="T3722" s="6"/>
    </row>
    <row r="3723" spans="20:20">
      <c r="T3723" s="6"/>
    </row>
    <row r="3724" spans="20:20">
      <c r="T3724" s="6"/>
    </row>
    <row r="3725" spans="20:20">
      <c r="T3725" s="6"/>
    </row>
    <row r="3726" spans="20:20">
      <c r="T3726" s="6"/>
    </row>
    <row r="3727" spans="20:20">
      <c r="T3727" s="6"/>
    </row>
    <row r="3728" spans="20:20">
      <c r="T3728" s="6"/>
    </row>
    <row r="3729" spans="20:20">
      <c r="T3729" s="6"/>
    </row>
    <row r="3730" spans="20:20">
      <c r="T3730" s="6"/>
    </row>
    <row r="3731" spans="20:20">
      <c r="T3731" s="6"/>
    </row>
    <row r="3732" spans="20:20">
      <c r="T3732" s="6"/>
    </row>
    <row r="3733" spans="20:20">
      <c r="T3733" s="6"/>
    </row>
    <row r="3734" spans="20:20">
      <c r="T3734" s="6"/>
    </row>
    <row r="3735" spans="20:20">
      <c r="T3735" s="6"/>
    </row>
    <row r="3736" spans="20:20">
      <c r="T3736" s="6"/>
    </row>
    <row r="3737" spans="20:20">
      <c r="T3737" s="6"/>
    </row>
    <row r="3738" spans="20:20">
      <c r="T3738" s="6"/>
    </row>
    <row r="3739" spans="20:20">
      <c r="T3739" s="6"/>
    </row>
    <row r="3740" spans="20:20">
      <c r="T3740" s="6"/>
    </row>
    <row r="3741" spans="20:20">
      <c r="T3741" s="6"/>
    </row>
    <row r="3742" spans="20:20">
      <c r="T3742" s="6"/>
    </row>
    <row r="3743" spans="20:20">
      <c r="T3743" s="6"/>
    </row>
    <row r="3744" spans="20:20">
      <c r="T3744" s="6"/>
    </row>
    <row r="3745" spans="20:20">
      <c r="T3745" s="6"/>
    </row>
    <row r="3746" spans="20:20">
      <c r="T3746" s="6"/>
    </row>
    <row r="3747" spans="20:20">
      <c r="T3747" s="6"/>
    </row>
    <row r="3748" spans="20:20">
      <c r="T3748" s="6"/>
    </row>
    <row r="3749" spans="20:20">
      <c r="T3749" s="6"/>
    </row>
    <row r="3750" spans="20:20">
      <c r="T3750" s="6"/>
    </row>
    <row r="3751" spans="20:20">
      <c r="T3751" s="6"/>
    </row>
    <row r="3752" spans="20:20">
      <c r="T3752" s="6"/>
    </row>
    <row r="3753" spans="20:20">
      <c r="T3753" s="6"/>
    </row>
    <row r="3754" spans="20:20">
      <c r="T3754" s="6"/>
    </row>
    <row r="3755" spans="20:20">
      <c r="T3755" s="6"/>
    </row>
    <row r="3756" spans="20:20">
      <c r="T3756" s="6"/>
    </row>
    <row r="3757" spans="20:20">
      <c r="T3757" s="6"/>
    </row>
    <row r="3758" spans="20:20">
      <c r="T3758" s="6"/>
    </row>
    <row r="3759" spans="20:20">
      <c r="T3759" s="6"/>
    </row>
    <row r="3760" spans="20:20">
      <c r="T3760" s="6"/>
    </row>
    <row r="3761" spans="20:20">
      <c r="T3761" s="6"/>
    </row>
    <row r="3762" spans="20:20">
      <c r="T3762" s="6"/>
    </row>
    <row r="3763" spans="20:20">
      <c r="T3763" s="6"/>
    </row>
    <row r="3764" spans="20:20">
      <c r="T3764" s="6"/>
    </row>
    <row r="3765" spans="20:20">
      <c r="T3765" s="6"/>
    </row>
    <row r="3766" spans="20:20">
      <c r="T3766" s="6"/>
    </row>
    <row r="3767" spans="20:20">
      <c r="T3767" s="6"/>
    </row>
    <row r="3768" spans="20:20">
      <c r="T3768" s="6"/>
    </row>
    <row r="3769" spans="20:20">
      <c r="T3769" s="6"/>
    </row>
    <row r="3770" spans="20:20">
      <c r="T3770" s="6"/>
    </row>
    <row r="3771" spans="20:20">
      <c r="T3771" s="6"/>
    </row>
    <row r="3772" spans="20:20">
      <c r="T3772" s="6"/>
    </row>
    <row r="3773" spans="20:20">
      <c r="T3773" s="6"/>
    </row>
    <row r="3774" spans="20:20">
      <c r="T3774" s="6"/>
    </row>
    <row r="3775" spans="20:20">
      <c r="T3775" s="6"/>
    </row>
    <row r="3776" spans="20:20">
      <c r="T3776" s="6"/>
    </row>
    <row r="3777" spans="20:20">
      <c r="T3777" s="6"/>
    </row>
    <row r="3778" spans="20:20">
      <c r="T3778" s="6"/>
    </row>
    <row r="3779" spans="20:20">
      <c r="T3779" s="6"/>
    </row>
    <row r="3780" spans="20:20">
      <c r="T3780" s="6"/>
    </row>
    <row r="3781" spans="20:20">
      <c r="T3781" s="6"/>
    </row>
    <row r="3782" spans="20:20">
      <c r="T3782" s="6"/>
    </row>
    <row r="3783" spans="20:20">
      <c r="T3783" s="6"/>
    </row>
    <row r="3784" spans="20:20">
      <c r="T3784" s="6"/>
    </row>
    <row r="3785" spans="20:20">
      <c r="T3785" s="6"/>
    </row>
    <row r="3786" spans="20:20">
      <c r="T3786" s="6"/>
    </row>
    <row r="3787" spans="20:20">
      <c r="T3787" s="6"/>
    </row>
    <row r="3788" spans="20:20">
      <c r="T3788" s="6"/>
    </row>
    <row r="3789" spans="20:20">
      <c r="T3789" s="6"/>
    </row>
    <row r="3790" spans="20:20">
      <c r="T3790" s="6"/>
    </row>
    <row r="3791" spans="20:20">
      <c r="T3791" s="6"/>
    </row>
    <row r="3792" spans="20:20">
      <c r="T3792" s="6"/>
    </row>
    <row r="3793" spans="20:20">
      <c r="T3793" s="6"/>
    </row>
    <row r="3794" spans="20:20">
      <c r="T3794" s="6"/>
    </row>
    <row r="3795" spans="20:20">
      <c r="T3795" s="6"/>
    </row>
    <row r="3796" spans="20:20">
      <c r="T3796" s="6"/>
    </row>
    <row r="3797" spans="20:20">
      <c r="T3797" s="6"/>
    </row>
    <row r="3798" spans="20:20">
      <c r="T3798" s="6"/>
    </row>
    <row r="3799" spans="20:20">
      <c r="T3799" s="6"/>
    </row>
    <row r="3800" spans="20:20">
      <c r="T3800" s="6"/>
    </row>
    <row r="3801" spans="20:20">
      <c r="T3801" s="6"/>
    </row>
    <row r="3802" spans="20:20">
      <c r="T3802" s="6"/>
    </row>
    <row r="3803" spans="20:20">
      <c r="T3803" s="6"/>
    </row>
    <row r="3804" spans="20:20">
      <c r="T3804" s="6"/>
    </row>
    <row r="3805" spans="20:20">
      <c r="T3805" s="6"/>
    </row>
    <row r="3806" spans="20:20">
      <c r="T3806" s="6"/>
    </row>
    <row r="3807" spans="20:20">
      <c r="T3807" s="6"/>
    </row>
    <row r="3808" spans="20:20">
      <c r="T3808" s="6"/>
    </row>
    <row r="3809" spans="20:20">
      <c r="T3809" s="6"/>
    </row>
    <row r="3810" spans="20:20">
      <c r="T3810" s="6"/>
    </row>
    <row r="3811" spans="20:20">
      <c r="T3811" s="6"/>
    </row>
    <row r="3812" spans="20:20">
      <c r="T3812" s="6"/>
    </row>
    <row r="3813" spans="20:20">
      <c r="T3813" s="6"/>
    </row>
    <row r="3814" spans="20:20">
      <c r="T3814" s="6"/>
    </row>
    <row r="3815" spans="20:20">
      <c r="T3815" s="6"/>
    </row>
    <row r="3816" spans="20:20">
      <c r="T3816" s="6"/>
    </row>
    <row r="3817" spans="20:20">
      <c r="T3817" s="6"/>
    </row>
    <row r="3818" spans="20:20">
      <c r="T3818" s="6"/>
    </row>
    <row r="3819" spans="20:20">
      <c r="T3819" s="6"/>
    </row>
    <row r="3820" spans="20:20">
      <c r="T3820" s="6"/>
    </row>
    <row r="3821" spans="20:20">
      <c r="T3821" s="6"/>
    </row>
    <row r="3822" spans="20:20">
      <c r="T3822" s="6"/>
    </row>
    <row r="3823" spans="20:20">
      <c r="T3823" s="6"/>
    </row>
    <row r="3824" spans="20:20">
      <c r="T3824" s="6"/>
    </row>
    <row r="3825" spans="20:20">
      <c r="T3825" s="6"/>
    </row>
    <row r="3826" spans="20:20">
      <c r="T3826" s="6"/>
    </row>
    <row r="3827" spans="20:20">
      <c r="T3827" s="6"/>
    </row>
    <row r="3828" spans="20:20">
      <c r="T3828" s="6"/>
    </row>
    <row r="3829" spans="20:20">
      <c r="T3829" s="6"/>
    </row>
    <row r="3830" spans="20:20">
      <c r="T3830" s="6"/>
    </row>
    <row r="3831" spans="20:20">
      <c r="T3831" s="6"/>
    </row>
    <row r="3832" spans="20:20">
      <c r="T3832" s="6"/>
    </row>
    <row r="3833" spans="20:20">
      <c r="T3833" s="6"/>
    </row>
    <row r="3834" spans="20:20">
      <c r="T3834" s="6"/>
    </row>
    <row r="3835" spans="20:20">
      <c r="T3835" s="6"/>
    </row>
    <row r="3836" spans="20:20">
      <c r="T3836" s="6"/>
    </row>
    <row r="3837" spans="20:20">
      <c r="T3837" s="6"/>
    </row>
    <row r="3838" spans="20:20">
      <c r="T3838" s="6"/>
    </row>
    <row r="3839" spans="20:20">
      <c r="T3839" s="6"/>
    </row>
    <row r="3840" spans="20:20">
      <c r="T3840" s="6"/>
    </row>
    <row r="3841" spans="20:20">
      <c r="T3841" s="6"/>
    </row>
    <row r="3842" spans="20:20">
      <c r="T3842" s="6"/>
    </row>
    <row r="3843" spans="20:20">
      <c r="T3843" s="6"/>
    </row>
    <row r="3844" spans="20:20">
      <c r="T3844" s="6"/>
    </row>
    <row r="3845" spans="20:20">
      <c r="T3845" s="6"/>
    </row>
    <row r="3846" spans="20:20">
      <c r="T3846" s="6"/>
    </row>
    <row r="3847" spans="20:20">
      <c r="T3847" s="6"/>
    </row>
    <row r="3848" spans="20:20">
      <c r="T3848" s="6"/>
    </row>
    <row r="3849" spans="20:20">
      <c r="T3849" s="6"/>
    </row>
    <row r="3850" spans="20:20">
      <c r="T3850" s="6"/>
    </row>
    <row r="3851" spans="20:20">
      <c r="T3851" s="6"/>
    </row>
    <row r="3852" spans="20:20">
      <c r="T3852" s="6"/>
    </row>
    <row r="3853" spans="20:20">
      <c r="T3853" s="6"/>
    </row>
    <row r="3854" spans="20:20">
      <c r="T3854" s="6"/>
    </row>
    <row r="3855" spans="20:20">
      <c r="T3855" s="6"/>
    </row>
    <row r="3856" spans="20:20">
      <c r="T3856" s="6"/>
    </row>
    <row r="3857" spans="20:20">
      <c r="T3857" s="6"/>
    </row>
    <row r="3858" spans="20:20">
      <c r="T3858" s="6"/>
    </row>
    <row r="3859" spans="20:20">
      <c r="T3859" s="6"/>
    </row>
    <row r="3860" spans="20:20">
      <c r="T3860" s="6"/>
    </row>
    <row r="3861" spans="20:20">
      <c r="T3861" s="6"/>
    </row>
    <row r="3862" spans="20:20">
      <c r="T3862" s="6"/>
    </row>
    <row r="3863" spans="20:20">
      <c r="T3863" s="6"/>
    </row>
    <row r="3864" spans="20:20">
      <c r="T3864" s="6"/>
    </row>
    <row r="3865" spans="20:20">
      <c r="T3865" s="6"/>
    </row>
    <row r="3866" spans="20:20">
      <c r="T3866" s="6"/>
    </row>
    <row r="3867" spans="20:20">
      <c r="T3867" s="6"/>
    </row>
    <row r="3868" spans="20:20">
      <c r="T3868" s="6"/>
    </row>
    <row r="3869" spans="20:20">
      <c r="T3869" s="6"/>
    </row>
    <row r="3870" spans="20:20">
      <c r="T3870" s="6"/>
    </row>
    <row r="3871" spans="20:20">
      <c r="T3871" s="6"/>
    </row>
    <row r="3872" spans="20:20">
      <c r="T3872" s="6"/>
    </row>
    <row r="3873" spans="20:20">
      <c r="T3873" s="6"/>
    </row>
    <row r="3874" spans="20:20">
      <c r="T3874" s="6"/>
    </row>
    <row r="3875" spans="20:20">
      <c r="T3875" s="6"/>
    </row>
    <row r="3876" spans="20:20">
      <c r="T3876" s="6"/>
    </row>
    <row r="3877" spans="20:20">
      <c r="T3877" s="6"/>
    </row>
    <row r="3878" spans="20:20">
      <c r="T3878" s="6"/>
    </row>
    <row r="3879" spans="20:20">
      <c r="T3879" s="6"/>
    </row>
    <row r="3880" spans="20:20">
      <c r="T3880" s="6"/>
    </row>
    <row r="3881" spans="20:20">
      <c r="T3881" s="6"/>
    </row>
    <row r="3882" spans="20:20">
      <c r="T3882" s="6"/>
    </row>
    <row r="3883" spans="20:20">
      <c r="T3883" s="6"/>
    </row>
    <row r="3884" spans="20:20">
      <c r="T3884" s="6"/>
    </row>
    <row r="3885" spans="20:20">
      <c r="T3885" s="6"/>
    </row>
    <row r="3886" spans="20:20">
      <c r="T3886" s="6"/>
    </row>
    <row r="3887" spans="20:20">
      <c r="T3887" s="6"/>
    </row>
    <row r="3888" spans="20:20">
      <c r="T3888" s="6"/>
    </row>
    <row r="3889" spans="20:20">
      <c r="T3889" s="6"/>
    </row>
    <row r="3890" spans="20:20">
      <c r="T3890" s="6"/>
    </row>
    <row r="3891" spans="20:20">
      <c r="T3891" s="6"/>
    </row>
    <row r="3892" spans="20:20">
      <c r="T3892" s="6"/>
    </row>
    <row r="3893" spans="20:20">
      <c r="T3893" s="6"/>
    </row>
    <row r="3894" spans="20:20">
      <c r="T3894" s="6"/>
    </row>
    <row r="3895" spans="20:20">
      <c r="T3895" s="6"/>
    </row>
    <row r="3896" spans="20:20">
      <c r="T3896" s="6"/>
    </row>
    <row r="3897" spans="20:20">
      <c r="T3897" s="6"/>
    </row>
    <row r="3898" spans="20:20">
      <c r="T3898" s="6"/>
    </row>
    <row r="3899" spans="20:20">
      <c r="T3899" s="6"/>
    </row>
    <row r="3900" spans="20:20">
      <c r="T3900" s="6"/>
    </row>
    <row r="3901" spans="20:20">
      <c r="T3901" s="6"/>
    </row>
    <row r="3902" spans="20:20">
      <c r="T3902" s="6"/>
    </row>
    <row r="3903" spans="20:20">
      <c r="T3903" s="6"/>
    </row>
    <row r="3904" spans="20:20">
      <c r="T3904" s="6"/>
    </row>
    <row r="3905" spans="20:20">
      <c r="T3905" s="6"/>
    </row>
    <row r="3906" spans="20:20">
      <c r="T3906" s="6"/>
    </row>
    <row r="3907" spans="20:20">
      <c r="T3907" s="6"/>
    </row>
    <row r="3908" spans="20:20">
      <c r="T3908" s="6"/>
    </row>
    <row r="3909" spans="20:20">
      <c r="T3909" s="6"/>
    </row>
    <row r="3910" spans="20:20">
      <c r="T3910" s="6"/>
    </row>
    <row r="3911" spans="20:20">
      <c r="T3911" s="6"/>
    </row>
    <row r="3912" spans="20:20">
      <c r="T3912" s="6"/>
    </row>
    <row r="3913" spans="20:20">
      <c r="T3913" s="6"/>
    </row>
    <row r="3914" spans="20:20">
      <c r="T3914" s="6"/>
    </row>
    <row r="3915" spans="20:20">
      <c r="T3915" s="6"/>
    </row>
    <row r="3916" spans="20:20">
      <c r="T3916" s="6"/>
    </row>
    <row r="3917" spans="20:20">
      <c r="T3917" s="6"/>
    </row>
    <row r="3918" spans="20:20">
      <c r="T3918" s="6"/>
    </row>
    <row r="3919" spans="20:20">
      <c r="T3919" s="6"/>
    </row>
    <row r="3920" spans="20:20">
      <c r="T3920" s="6"/>
    </row>
    <row r="3921" spans="20:20">
      <c r="T3921" s="6"/>
    </row>
    <row r="3922" spans="20:20">
      <c r="T3922" s="6"/>
    </row>
    <row r="3923" spans="20:20">
      <c r="T3923" s="6"/>
    </row>
    <row r="3924" spans="20:20">
      <c r="T3924" s="6"/>
    </row>
    <row r="3925" spans="20:20">
      <c r="T3925" s="6"/>
    </row>
    <row r="3926" spans="20:20">
      <c r="T3926" s="6"/>
    </row>
    <row r="3927" spans="20:20">
      <c r="T3927" s="6"/>
    </row>
    <row r="3928" spans="20:20">
      <c r="T3928" s="6"/>
    </row>
    <row r="3929" spans="20:20">
      <c r="T3929" s="6"/>
    </row>
    <row r="3930" spans="20:20">
      <c r="T3930" s="6"/>
    </row>
    <row r="3931" spans="20:20">
      <c r="T3931" s="6"/>
    </row>
    <row r="3932" spans="20:20">
      <c r="T3932" s="6"/>
    </row>
    <row r="3933" spans="20:20">
      <c r="T3933" s="6"/>
    </row>
    <row r="3934" spans="20:20">
      <c r="T3934" s="6"/>
    </row>
    <row r="3935" spans="20:20">
      <c r="T3935" s="6"/>
    </row>
    <row r="3936" spans="20:20">
      <c r="T3936" s="6"/>
    </row>
    <row r="3937" spans="20:20">
      <c r="T3937" s="6"/>
    </row>
    <row r="3938" spans="20:20">
      <c r="T3938" s="6"/>
    </row>
    <row r="3939" spans="20:20">
      <c r="T3939" s="6"/>
    </row>
    <row r="3940" spans="20:20">
      <c r="T3940" s="6"/>
    </row>
    <row r="3941" spans="20:20">
      <c r="T3941" s="6"/>
    </row>
    <row r="3942" spans="20:20">
      <c r="T3942" s="6"/>
    </row>
    <row r="3943" spans="20:20">
      <c r="T3943" s="6"/>
    </row>
    <row r="3944" spans="20:20">
      <c r="T3944" s="6"/>
    </row>
    <row r="3945" spans="20:20">
      <c r="T3945" s="6"/>
    </row>
    <row r="3946" spans="20:20">
      <c r="T3946" s="6"/>
    </row>
    <row r="3947" spans="20:20">
      <c r="T3947" s="6"/>
    </row>
    <row r="3948" spans="20:20">
      <c r="T3948" s="6"/>
    </row>
    <row r="3949" spans="20:20">
      <c r="T3949" s="6"/>
    </row>
    <row r="3950" spans="20:20">
      <c r="T3950" s="6"/>
    </row>
    <row r="3951" spans="20:20">
      <c r="T3951" s="6"/>
    </row>
    <row r="3952" spans="20:20">
      <c r="T3952" s="6"/>
    </row>
    <row r="3953" spans="20:20">
      <c r="T3953" s="6"/>
    </row>
    <row r="3954" spans="20:20">
      <c r="T3954" s="6"/>
    </row>
    <row r="3955" spans="20:20">
      <c r="T3955" s="6"/>
    </row>
    <row r="3956" spans="20:20">
      <c r="T3956" s="6"/>
    </row>
    <row r="3957" spans="20:20">
      <c r="T3957" s="6"/>
    </row>
    <row r="3958" spans="20:20">
      <c r="T3958" s="6"/>
    </row>
    <row r="3959" spans="20:20">
      <c r="T3959" s="6"/>
    </row>
    <row r="3960" spans="20:20">
      <c r="T3960" s="6"/>
    </row>
    <row r="3961" spans="20:20">
      <c r="T3961" s="6"/>
    </row>
    <row r="3962" spans="20:20">
      <c r="T3962" s="6"/>
    </row>
    <row r="3963" spans="20:20">
      <c r="T3963" s="6"/>
    </row>
    <row r="3964" spans="20:20">
      <c r="T3964" s="6"/>
    </row>
    <row r="3965" spans="20:20">
      <c r="T3965" s="6"/>
    </row>
    <row r="3966" spans="20:20">
      <c r="T3966" s="6"/>
    </row>
    <row r="3967" spans="20:20">
      <c r="T3967" s="6"/>
    </row>
    <row r="3968" spans="20:20">
      <c r="T3968" s="6"/>
    </row>
    <row r="3969" spans="20:20">
      <c r="T3969" s="6"/>
    </row>
    <row r="3970" spans="20:20">
      <c r="T3970" s="6"/>
    </row>
    <row r="3971" spans="20:20">
      <c r="T3971" s="6"/>
    </row>
    <row r="3972" spans="20:20">
      <c r="T3972" s="6"/>
    </row>
    <row r="3973" spans="20:20">
      <c r="T3973" s="6"/>
    </row>
    <row r="3974" spans="20:20">
      <c r="T3974" s="6"/>
    </row>
    <row r="3975" spans="20:20">
      <c r="T3975" s="6"/>
    </row>
    <row r="3976" spans="20:20">
      <c r="T3976" s="6"/>
    </row>
    <row r="3977" spans="20:20">
      <c r="T3977" s="6"/>
    </row>
    <row r="3978" spans="20:20">
      <c r="T3978" s="6"/>
    </row>
    <row r="3979" spans="20:20">
      <c r="T3979" s="6"/>
    </row>
    <row r="3980" spans="20:20">
      <c r="T3980" s="6"/>
    </row>
    <row r="3981" spans="20:20">
      <c r="T3981" s="6"/>
    </row>
    <row r="3982" spans="20:20">
      <c r="T3982" s="6"/>
    </row>
    <row r="3983" spans="20:20">
      <c r="T3983" s="6"/>
    </row>
    <row r="3984" spans="20:20">
      <c r="T3984" s="6"/>
    </row>
    <row r="3985" spans="20:20">
      <c r="T3985" s="6"/>
    </row>
    <row r="3986" spans="20:20">
      <c r="T3986" s="6"/>
    </row>
    <row r="3987" spans="20:20">
      <c r="T3987" s="6"/>
    </row>
    <row r="3988" spans="20:20">
      <c r="T3988" s="6"/>
    </row>
    <row r="3989" spans="20:20">
      <c r="T3989" s="6"/>
    </row>
    <row r="3990" spans="20:20">
      <c r="T3990" s="6"/>
    </row>
    <row r="3991" spans="20:20">
      <c r="T3991" s="6"/>
    </row>
    <row r="3992" spans="20:20">
      <c r="T3992" s="6"/>
    </row>
    <row r="3993" spans="20:20">
      <c r="T3993" s="6"/>
    </row>
    <row r="3994" spans="20:20">
      <c r="T3994" s="6"/>
    </row>
    <row r="3995" spans="20:20">
      <c r="T3995" s="6"/>
    </row>
    <row r="3996" spans="20:20">
      <c r="T3996" s="6"/>
    </row>
    <row r="3997" spans="20:20">
      <c r="T3997" s="6"/>
    </row>
    <row r="3998" spans="20:20">
      <c r="T3998" s="6"/>
    </row>
    <row r="3999" spans="20:20">
      <c r="T3999" s="6"/>
    </row>
    <row r="4000" spans="20:20">
      <c r="T4000" s="6"/>
    </row>
    <row r="4001" spans="20:20">
      <c r="T4001" s="6"/>
    </row>
    <row r="4002" spans="20:20">
      <c r="T4002" s="6"/>
    </row>
    <row r="4003" spans="20:20">
      <c r="T4003" s="6"/>
    </row>
    <row r="4004" spans="20:20">
      <c r="T4004" s="6"/>
    </row>
    <row r="4005" spans="20:20">
      <c r="T4005" s="6"/>
    </row>
    <row r="4006" spans="20:20">
      <c r="T4006" s="6"/>
    </row>
    <row r="4007" spans="20:20">
      <c r="T4007" s="6"/>
    </row>
    <row r="4008" spans="20:20">
      <c r="T4008" s="6"/>
    </row>
    <row r="4009" spans="20:20">
      <c r="T4009" s="6"/>
    </row>
    <row r="4010" spans="20:20">
      <c r="T4010" s="6"/>
    </row>
    <row r="4011" spans="20:20">
      <c r="T4011" s="6"/>
    </row>
    <row r="4012" spans="20:20">
      <c r="T4012" s="6"/>
    </row>
    <row r="4013" spans="20:20">
      <c r="T4013" s="6"/>
    </row>
    <row r="4014" spans="20:20">
      <c r="T4014" s="6"/>
    </row>
    <row r="4015" spans="20:20">
      <c r="T4015" s="6"/>
    </row>
    <row r="4016" spans="20:20">
      <c r="T4016" s="6"/>
    </row>
    <row r="4017" spans="20:20">
      <c r="T4017" s="6"/>
    </row>
    <row r="4018" spans="20:20">
      <c r="T4018" s="6"/>
    </row>
    <row r="4019" spans="20:20">
      <c r="T4019" s="6"/>
    </row>
    <row r="4020" spans="20:20">
      <c r="T4020" s="6"/>
    </row>
    <row r="4021" spans="20:20">
      <c r="T4021" s="6"/>
    </row>
    <row r="4022" spans="20:20">
      <c r="T4022" s="6"/>
    </row>
    <row r="4023" spans="20:20">
      <c r="T4023" s="6"/>
    </row>
    <row r="4024" spans="20:20">
      <c r="T4024" s="6"/>
    </row>
    <row r="4025" spans="20:20">
      <c r="T4025" s="6"/>
    </row>
    <row r="4026" spans="20:20">
      <c r="T4026" s="6"/>
    </row>
    <row r="4027" spans="20:20">
      <c r="T4027" s="6"/>
    </row>
    <row r="4028" spans="20:20">
      <c r="T4028" s="6"/>
    </row>
    <row r="4029" spans="20:20">
      <c r="T4029" s="6"/>
    </row>
    <row r="4030" spans="20:20">
      <c r="T4030" s="6"/>
    </row>
    <row r="4031" spans="20:20">
      <c r="T4031" s="6"/>
    </row>
    <row r="4032" spans="20:20">
      <c r="T4032" s="6"/>
    </row>
    <row r="4033" spans="20:20">
      <c r="T4033" s="6"/>
    </row>
    <row r="4034" spans="20:20">
      <c r="T4034" s="6"/>
    </row>
    <row r="4035" spans="20:20">
      <c r="T4035" s="6"/>
    </row>
    <row r="4036" spans="20:20">
      <c r="T4036" s="6"/>
    </row>
    <row r="4037" spans="20:20">
      <c r="T4037" s="6"/>
    </row>
    <row r="4038" spans="20:20">
      <c r="T4038" s="6"/>
    </row>
    <row r="4039" spans="20:20">
      <c r="T4039" s="6"/>
    </row>
    <row r="4040" spans="20:20">
      <c r="T4040" s="6"/>
    </row>
    <row r="4041" spans="20:20">
      <c r="T4041" s="6"/>
    </row>
    <row r="4042" spans="20:20">
      <c r="T4042" s="6"/>
    </row>
    <row r="4043" spans="20:20">
      <c r="T4043" s="6"/>
    </row>
    <row r="4044" spans="20:20">
      <c r="T4044" s="6"/>
    </row>
    <row r="4045" spans="20:20">
      <c r="T4045" s="6"/>
    </row>
    <row r="4046" spans="20:20">
      <c r="T4046" s="6"/>
    </row>
    <row r="4047" spans="20:20">
      <c r="T4047" s="6"/>
    </row>
    <row r="4048" spans="20:20">
      <c r="T4048" s="6"/>
    </row>
    <row r="4049" spans="20:20">
      <c r="T4049" s="6"/>
    </row>
    <row r="4050" spans="20:20">
      <c r="T4050" s="6"/>
    </row>
    <row r="4051" spans="20:20">
      <c r="T4051" s="6"/>
    </row>
    <row r="4052" spans="20:20">
      <c r="T4052" s="6"/>
    </row>
    <row r="4053" spans="20:20">
      <c r="T4053" s="6"/>
    </row>
    <row r="4054" spans="20:20">
      <c r="T4054" s="6"/>
    </row>
    <row r="4055" spans="20:20">
      <c r="T4055" s="6"/>
    </row>
    <row r="4056" spans="20:20">
      <c r="T4056" s="6"/>
    </row>
    <row r="4057" spans="20:20">
      <c r="T4057" s="6"/>
    </row>
    <row r="4058" spans="20:20">
      <c r="T4058" s="6"/>
    </row>
    <row r="4059" spans="20:20">
      <c r="T4059" s="6"/>
    </row>
    <row r="4060" spans="20:20">
      <c r="T4060" s="6"/>
    </row>
    <row r="4061" spans="20:20">
      <c r="T4061" s="6"/>
    </row>
    <row r="4062" spans="20:20">
      <c r="T4062" s="6"/>
    </row>
    <row r="4063" spans="20:20">
      <c r="T4063" s="6"/>
    </row>
    <row r="4064" spans="20:20">
      <c r="T4064" s="6"/>
    </row>
    <row r="4065" spans="20:20">
      <c r="T4065" s="6"/>
    </row>
    <row r="4066" spans="20:20">
      <c r="T4066" s="6"/>
    </row>
    <row r="4067" spans="20:20">
      <c r="T4067" s="6"/>
    </row>
    <row r="4068" spans="20:20">
      <c r="T4068" s="6"/>
    </row>
    <row r="4069" spans="20:20">
      <c r="T4069" s="6"/>
    </row>
    <row r="4070" spans="20:20">
      <c r="T4070" s="6"/>
    </row>
    <row r="4071" spans="20:20">
      <c r="T4071" s="6"/>
    </row>
    <row r="4072" spans="20:20">
      <c r="T4072" s="6"/>
    </row>
    <row r="4073" spans="20:20">
      <c r="T4073" s="6"/>
    </row>
    <row r="4074" spans="20:20">
      <c r="T4074" s="6"/>
    </row>
    <row r="4075" spans="20:20">
      <c r="T4075" s="6"/>
    </row>
    <row r="4076" spans="20:20">
      <c r="T4076" s="6"/>
    </row>
    <row r="4077" spans="20:20">
      <c r="T4077" s="6"/>
    </row>
    <row r="4078" spans="20:20">
      <c r="T4078" s="6"/>
    </row>
    <row r="4079" spans="20:20">
      <c r="T4079" s="6"/>
    </row>
    <row r="4080" spans="20:20">
      <c r="T4080" s="6"/>
    </row>
    <row r="4081" spans="20:20">
      <c r="T4081" s="6"/>
    </row>
    <row r="4082" spans="20:20">
      <c r="T4082" s="6"/>
    </row>
    <row r="4083" spans="20:20">
      <c r="T4083" s="6"/>
    </row>
    <row r="4084" spans="20:20">
      <c r="T4084" s="6"/>
    </row>
    <row r="4085" spans="20:20">
      <c r="T4085" s="6"/>
    </row>
    <row r="4086" spans="20:20">
      <c r="T4086" s="6"/>
    </row>
    <row r="4087" spans="20:20">
      <c r="T4087" s="6"/>
    </row>
    <row r="4088" spans="20:20">
      <c r="T4088" s="6"/>
    </row>
    <row r="4089" spans="20:20">
      <c r="T4089" s="6"/>
    </row>
    <row r="4090" spans="20:20">
      <c r="T4090" s="6"/>
    </row>
    <row r="4091" spans="20:20">
      <c r="T4091" s="6"/>
    </row>
    <row r="4092" spans="20:20">
      <c r="T4092" s="6"/>
    </row>
    <row r="4093" spans="20:20">
      <c r="T4093" s="6"/>
    </row>
    <row r="4094" spans="20:20">
      <c r="T4094" s="6"/>
    </row>
    <row r="4095" spans="20:20">
      <c r="T4095" s="6"/>
    </row>
    <row r="4096" spans="20:20">
      <c r="T4096" s="6"/>
    </row>
    <row r="4097" spans="20:20">
      <c r="T4097" s="6"/>
    </row>
    <row r="4098" spans="20:20">
      <c r="T4098" s="6"/>
    </row>
    <row r="4099" spans="20:20">
      <c r="T4099" s="6"/>
    </row>
    <row r="4100" spans="20:20">
      <c r="T4100" s="6"/>
    </row>
    <row r="4101" spans="20:20">
      <c r="T4101" s="6"/>
    </row>
    <row r="4102" spans="20:20">
      <c r="T4102" s="6"/>
    </row>
    <row r="4103" spans="20:20">
      <c r="T4103" s="6"/>
    </row>
    <row r="4104" spans="20:20">
      <c r="T4104" s="6"/>
    </row>
    <row r="4105" spans="20:20">
      <c r="T4105" s="6"/>
    </row>
    <row r="4106" spans="20:20">
      <c r="T4106" s="6"/>
    </row>
    <row r="4107" spans="20:20">
      <c r="T4107" s="6"/>
    </row>
    <row r="4108" spans="20:20">
      <c r="T4108" s="6"/>
    </row>
    <row r="4109" spans="20:20">
      <c r="T4109" s="6"/>
    </row>
    <row r="4110" spans="20:20">
      <c r="T4110" s="6"/>
    </row>
    <row r="4111" spans="20:20">
      <c r="T4111" s="6"/>
    </row>
    <row r="4112" spans="20:20">
      <c r="T4112" s="6"/>
    </row>
    <row r="4113" spans="20:20">
      <c r="T4113" s="6"/>
    </row>
    <row r="4114" spans="20:20">
      <c r="T4114" s="6"/>
    </row>
    <row r="4115" spans="20:20">
      <c r="T4115" s="6"/>
    </row>
    <row r="4116" spans="20:20">
      <c r="T4116" s="6"/>
    </row>
    <row r="4117" spans="20:20">
      <c r="T4117" s="6"/>
    </row>
    <row r="4118" spans="20:20">
      <c r="T4118" s="6"/>
    </row>
    <row r="4119" spans="20:20">
      <c r="T4119" s="6"/>
    </row>
    <row r="4120" spans="20:20">
      <c r="T4120" s="6"/>
    </row>
    <row r="4121" spans="20:20">
      <c r="T4121" s="6"/>
    </row>
    <row r="4122" spans="20:20">
      <c r="T4122" s="6"/>
    </row>
    <row r="4123" spans="20:20">
      <c r="T4123" s="6"/>
    </row>
    <row r="4124" spans="20:20">
      <c r="T4124" s="6"/>
    </row>
    <row r="4125" spans="20:20">
      <c r="T4125" s="6"/>
    </row>
    <row r="4126" spans="20:20">
      <c r="T4126" s="6"/>
    </row>
    <row r="4127" spans="20:20">
      <c r="T4127" s="6"/>
    </row>
    <row r="4128" spans="20:20">
      <c r="T4128" s="6"/>
    </row>
    <row r="4129" spans="20:20">
      <c r="T4129" s="6"/>
    </row>
    <row r="4130" spans="20:20">
      <c r="T4130" s="6"/>
    </row>
    <row r="4131" spans="20:20">
      <c r="T4131" s="6"/>
    </row>
    <row r="4132" spans="20:20">
      <c r="T4132" s="6"/>
    </row>
    <row r="4133" spans="20:20">
      <c r="T4133" s="6"/>
    </row>
    <row r="4134" spans="20:20">
      <c r="T4134" s="6"/>
    </row>
    <row r="4135" spans="20:20">
      <c r="T4135" s="6"/>
    </row>
    <row r="4136" spans="20:20">
      <c r="T4136" s="6"/>
    </row>
    <row r="4137" spans="20:20">
      <c r="T4137" s="6"/>
    </row>
    <row r="4138" spans="20:20">
      <c r="T4138" s="6"/>
    </row>
    <row r="4139" spans="20:20">
      <c r="T4139" s="6"/>
    </row>
    <row r="4140" spans="20:20">
      <c r="T4140" s="6"/>
    </row>
    <row r="4141" spans="20:20">
      <c r="T4141" s="6"/>
    </row>
    <row r="4142" spans="20:20">
      <c r="T4142" s="6"/>
    </row>
    <row r="4143" spans="20:20">
      <c r="T4143" s="6"/>
    </row>
    <row r="4144" spans="20:20">
      <c r="T4144" s="6"/>
    </row>
    <row r="4145" spans="20:20">
      <c r="T4145" s="6"/>
    </row>
    <row r="4146" spans="20:20">
      <c r="T4146" s="6"/>
    </row>
    <row r="4147" spans="20:20">
      <c r="T4147" s="6"/>
    </row>
    <row r="4148" spans="20:20">
      <c r="T4148" s="6"/>
    </row>
    <row r="4149" spans="20:20">
      <c r="T4149" s="6"/>
    </row>
    <row r="4150" spans="20:20">
      <c r="T4150" s="6"/>
    </row>
    <row r="4151" spans="20:20">
      <c r="T4151" s="6"/>
    </row>
    <row r="4152" spans="20:20">
      <c r="T4152" s="6"/>
    </row>
    <row r="4153" spans="20:20">
      <c r="T4153" s="6"/>
    </row>
    <row r="4154" spans="20:20">
      <c r="T4154" s="6"/>
    </row>
    <row r="4155" spans="20:20">
      <c r="T4155" s="6"/>
    </row>
    <row r="4156" spans="20:20">
      <c r="T4156" s="6"/>
    </row>
    <row r="4157" spans="20:20">
      <c r="T4157" s="6"/>
    </row>
    <row r="4158" spans="20:20">
      <c r="T4158" s="6"/>
    </row>
    <row r="4159" spans="20:20">
      <c r="T4159" s="6"/>
    </row>
    <row r="4160" spans="20:20">
      <c r="T4160" s="6"/>
    </row>
    <row r="4161" spans="20:20">
      <c r="T4161" s="6"/>
    </row>
    <row r="4162" spans="20:20">
      <c r="T4162" s="6"/>
    </row>
    <row r="4163" spans="20:20">
      <c r="T4163" s="6"/>
    </row>
    <row r="4164" spans="20:20">
      <c r="T4164" s="6"/>
    </row>
    <row r="4165" spans="20:20">
      <c r="T4165" s="6"/>
    </row>
    <row r="4166" spans="20:20">
      <c r="T4166" s="6"/>
    </row>
    <row r="4167" spans="20:20">
      <c r="T4167" s="6"/>
    </row>
    <row r="4168" spans="20:20">
      <c r="T4168" s="6"/>
    </row>
    <row r="4169" spans="20:20">
      <c r="T4169" s="6"/>
    </row>
    <row r="4170" spans="20:20">
      <c r="T4170" s="6"/>
    </row>
    <row r="4171" spans="20:20">
      <c r="T4171" s="6"/>
    </row>
    <row r="4172" spans="20:20">
      <c r="T4172" s="6"/>
    </row>
    <row r="4173" spans="20:20">
      <c r="T4173" s="6"/>
    </row>
    <row r="4174" spans="20:20">
      <c r="T4174" s="6"/>
    </row>
    <row r="4175" spans="20:20">
      <c r="T4175" s="6"/>
    </row>
    <row r="4176" spans="20:20">
      <c r="T4176" s="6"/>
    </row>
    <row r="4177" spans="20:20">
      <c r="T4177" s="6"/>
    </row>
    <row r="4178" spans="20:20">
      <c r="T4178" s="6"/>
    </row>
    <row r="4179" spans="20:20">
      <c r="T4179" s="6"/>
    </row>
    <row r="4180" spans="20:20">
      <c r="T4180" s="6"/>
    </row>
    <row r="4181" spans="20:20">
      <c r="T4181" s="6"/>
    </row>
    <row r="4182" spans="20:20">
      <c r="T4182" s="6"/>
    </row>
    <row r="4183" spans="20:20">
      <c r="T4183" s="6"/>
    </row>
    <row r="4184" spans="20:20">
      <c r="T4184" s="6"/>
    </row>
    <row r="4185" spans="20:20">
      <c r="T4185" s="6"/>
    </row>
    <row r="4186" spans="20:20">
      <c r="T4186" s="6"/>
    </row>
    <row r="4187" spans="20:20">
      <c r="T4187" s="6"/>
    </row>
    <row r="4188" spans="20:20">
      <c r="T4188" s="6"/>
    </row>
    <row r="4189" spans="20:20">
      <c r="T4189" s="6"/>
    </row>
    <row r="4190" spans="20:20">
      <c r="T4190" s="6"/>
    </row>
    <row r="4191" spans="20:20">
      <c r="T4191" s="6"/>
    </row>
    <row r="4192" spans="20:20">
      <c r="T4192" s="6"/>
    </row>
    <row r="4193" spans="20:20">
      <c r="T4193" s="6"/>
    </row>
    <row r="4194" spans="20:20">
      <c r="T4194" s="6"/>
    </row>
    <row r="4195" spans="20:20">
      <c r="T4195" s="6"/>
    </row>
    <row r="4196" spans="20:20">
      <c r="T4196" s="6"/>
    </row>
    <row r="4197" spans="20:20">
      <c r="T4197" s="6"/>
    </row>
    <row r="4198" spans="20:20">
      <c r="T4198" s="6"/>
    </row>
    <row r="4199" spans="20:20">
      <c r="T4199" s="6"/>
    </row>
    <row r="4200" spans="20:20">
      <c r="T4200" s="6"/>
    </row>
    <row r="4201" spans="20:20">
      <c r="T4201" s="6"/>
    </row>
    <row r="4202" spans="20:20">
      <c r="T4202" s="6"/>
    </row>
    <row r="4203" spans="20:20">
      <c r="T4203" s="6"/>
    </row>
    <row r="4204" spans="20:20">
      <c r="T4204" s="6"/>
    </row>
    <row r="4205" spans="20:20">
      <c r="T4205" s="6"/>
    </row>
    <row r="4206" spans="20:20">
      <c r="T4206" s="6"/>
    </row>
    <row r="4207" spans="20:20">
      <c r="T4207" s="6"/>
    </row>
    <row r="4208" spans="20:20">
      <c r="T4208" s="6"/>
    </row>
    <row r="4209" spans="20:20">
      <c r="T4209" s="6"/>
    </row>
    <row r="4210" spans="20:20">
      <c r="T4210" s="6"/>
    </row>
    <row r="4211" spans="20:20">
      <c r="T4211" s="6"/>
    </row>
    <row r="4212" spans="20:20">
      <c r="T4212" s="6"/>
    </row>
    <row r="4213" spans="20:20">
      <c r="T4213" s="6"/>
    </row>
    <row r="4214" spans="20:20">
      <c r="T4214" s="6"/>
    </row>
    <row r="4215" spans="20:20">
      <c r="T4215" s="6"/>
    </row>
    <row r="4216" spans="20:20">
      <c r="T4216" s="6"/>
    </row>
    <row r="4217" spans="20:20">
      <c r="T4217" s="6"/>
    </row>
    <row r="4218" spans="20:20">
      <c r="T4218" s="6"/>
    </row>
    <row r="4219" spans="20:20">
      <c r="T4219" s="6"/>
    </row>
    <row r="4220" spans="20:20">
      <c r="T4220" s="6"/>
    </row>
    <row r="4221" spans="20:20">
      <c r="T4221" s="6"/>
    </row>
    <row r="4222" spans="20:20">
      <c r="T4222" s="6"/>
    </row>
    <row r="4223" spans="20:20">
      <c r="T4223" s="6"/>
    </row>
    <row r="4224" spans="20:20">
      <c r="T4224" s="6"/>
    </row>
    <row r="4225" spans="20:20">
      <c r="T4225" s="6"/>
    </row>
    <row r="4226" spans="20:20">
      <c r="T4226" s="6"/>
    </row>
    <row r="4227" spans="20:20">
      <c r="T4227" s="6"/>
    </row>
    <row r="4228" spans="20:20">
      <c r="T4228" s="6"/>
    </row>
    <row r="4229" spans="20:20">
      <c r="T4229" s="6"/>
    </row>
    <row r="4230" spans="20:20">
      <c r="T4230" s="6"/>
    </row>
    <row r="4231" spans="20:20">
      <c r="T4231" s="6"/>
    </row>
    <row r="4232" spans="20:20">
      <c r="T4232" s="6"/>
    </row>
    <row r="4233" spans="20:20">
      <c r="T4233" s="6"/>
    </row>
    <row r="4234" spans="20:20">
      <c r="T4234" s="6"/>
    </row>
    <row r="4235" spans="20:20">
      <c r="T4235" s="6"/>
    </row>
    <row r="4236" spans="20:20">
      <c r="T4236" s="6"/>
    </row>
    <row r="4237" spans="20:20">
      <c r="T4237" s="6"/>
    </row>
    <row r="4238" spans="20:20">
      <c r="T4238" s="6"/>
    </row>
    <row r="4239" spans="20:20">
      <c r="T4239" s="6"/>
    </row>
    <row r="4240" spans="20:20">
      <c r="T4240" s="6"/>
    </row>
    <row r="4241" spans="20:20">
      <c r="T4241" s="6"/>
    </row>
    <row r="4242" spans="20:20">
      <c r="T4242" s="6"/>
    </row>
    <row r="4243" spans="20:20">
      <c r="T4243" s="6"/>
    </row>
    <row r="4244" spans="20:20">
      <c r="T4244" s="6"/>
    </row>
    <row r="4245" spans="20:20">
      <c r="T4245" s="6"/>
    </row>
    <row r="4246" spans="20:20">
      <c r="T4246" s="6"/>
    </row>
    <row r="4247" spans="20:20">
      <c r="T4247" s="6"/>
    </row>
    <row r="4248" spans="20:20">
      <c r="T4248" s="6"/>
    </row>
    <row r="4249" spans="20:20">
      <c r="T4249" s="6"/>
    </row>
    <row r="4250" spans="20:20">
      <c r="T4250" s="6"/>
    </row>
    <row r="4251" spans="20:20">
      <c r="T4251" s="6"/>
    </row>
    <row r="4252" spans="20:20">
      <c r="T4252" s="6"/>
    </row>
    <row r="4253" spans="20:20">
      <c r="T4253" s="6"/>
    </row>
    <row r="4254" spans="20:20">
      <c r="T4254" s="6"/>
    </row>
    <row r="4255" spans="20:20">
      <c r="T4255" s="6"/>
    </row>
    <row r="4256" spans="20:20">
      <c r="T4256" s="6"/>
    </row>
    <row r="4257" spans="20:20">
      <c r="T4257" s="6"/>
    </row>
    <row r="4258" spans="20:20">
      <c r="T4258" s="6"/>
    </row>
    <row r="4259" spans="20:20">
      <c r="T4259" s="6"/>
    </row>
    <row r="4260" spans="20:20">
      <c r="T4260" s="6"/>
    </row>
    <row r="4261" spans="20:20">
      <c r="T4261" s="6"/>
    </row>
    <row r="4262" spans="20:20">
      <c r="T4262" s="6"/>
    </row>
    <row r="4263" spans="20:20">
      <c r="T4263" s="6"/>
    </row>
    <row r="4264" spans="20:20">
      <c r="T4264" s="6"/>
    </row>
    <row r="4265" spans="20:20">
      <c r="T4265" s="6"/>
    </row>
    <row r="4266" spans="20:20">
      <c r="T4266" s="6"/>
    </row>
    <row r="4267" spans="20:20">
      <c r="T4267" s="6"/>
    </row>
    <row r="4268" spans="20:20">
      <c r="T4268" s="6"/>
    </row>
    <row r="4269" spans="20:20">
      <c r="T4269" s="6"/>
    </row>
    <row r="4270" spans="20:20">
      <c r="T4270" s="6"/>
    </row>
    <row r="4271" spans="20:20">
      <c r="T4271" s="6"/>
    </row>
    <row r="4272" spans="20:20">
      <c r="T4272" s="6"/>
    </row>
    <row r="4273" spans="20:20">
      <c r="T4273" s="6"/>
    </row>
    <row r="4274" spans="20:20">
      <c r="T4274" s="6"/>
    </row>
    <row r="4275" spans="20:20">
      <c r="T4275" s="6"/>
    </row>
    <row r="4276" spans="20:20">
      <c r="T4276" s="6"/>
    </row>
    <row r="4277" spans="20:20">
      <c r="T4277" s="6"/>
    </row>
    <row r="4278" spans="20:20">
      <c r="T4278" s="6"/>
    </row>
    <row r="4279" spans="20:20">
      <c r="T4279" s="6"/>
    </row>
    <row r="4280" spans="20:20">
      <c r="T4280" s="6"/>
    </row>
    <row r="4281" spans="20:20">
      <c r="T4281" s="6"/>
    </row>
    <row r="4282" spans="20:20">
      <c r="T4282" s="6"/>
    </row>
    <row r="4283" spans="20:20">
      <c r="T4283" s="6"/>
    </row>
    <row r="4284" spans="20:20">
      <c r="T4284" s="6"/>
    </row>
    <row r="4285" spans="20:20">
      <c r="T4285" s="6"/>
    </row>
    <row r="4286" spans="20:20">
      <c r="T4286" s="6"/>
    </row>
    <row r="4287" spans="20:20">
      <c r="T4287" s="6"/>
    </row>
    <row r="4288" spans="20:20">
      <c r="T4288" s="6"/>
    </row>
    <row r="4289" spans="20:20">
      <c r="T4289" s="6"/>
    </row>
    <row r="4290" spans="20:20">
      <c r="T4290" s="6"/>
    </row>
    <row r="4291" spans="20:20">
      <c r="T4291" s="6"/>
    </row>
    <row r="4292" spans="20:20">
      <c r="T4292" s="6"/>
    </row>
    <row r="4293" spans="20:20">
      <c r="T4293" s="6"/>
    </row>
    <row r="4294" spans="20:20">
      <c r="T4294" s="6"/>
    </row>
    <row r="4295" spans="20:20">
      <c r="T4295" s="6"/>
    </row>
    <row r="4296" spans="20:20">
      <c r="T4296" s="6"/>
    </row>
    <row r="4297" spans="20:20">
      <c r="T4297" s="6"/>
    </row>
    <row r="4298" spans="20:20">
      <c r="T4298" s="6"/>
    </row>
    <row r="4299" spans="20:20">
      <c r="T4299" s="6"/>
    </row>
    <row r="4300" spans="20:20">
      <c r="T4300" s="6"/>
    </row>
    <row r="4301" spans="20:20">
      <c r="T4301" s="6"/>
    </row>
    <row r="4302" spans="20:20">
      <c r="T4302" s="6"/>
    </row>
    <row r="4303" spans="20:20">
      <c r="T4303" s="6"/>
    </row>
    <row r="4304" spans="20:20">
      <c r="T4304" s="6"/>
    </row>
    <row r="4305" spans="20:20">
      <c r="T4305" s="6"/>
    </row>
    <row r="4306" spans="20:20">
      <c r="T4306" s="6"/>
    </row>
    <row r="4307" spans="20:20">
      <c r="T4307" s="6"/>
    </row>
    <row r="4308" spans="20:20">
      <c r="T4308" s="6"/>
    </row>
    <row r="4309" spans="20:20">
      <c r="T4309" s="6"/>
    </row>
    <row r="4310" spans="20:20">
      <c r="T4310" s="6"/>
    </row>
    <row r="4311" spans="20:20">
      <c r="T4311" s="6"/>
    </row>
    <row r="4312" spans="20:20">
      <c r="T4312" s="6"/>
    </row>
    <row r="4313" spans="20:20">
      <c r="T4313" s="6"/>
    </row>
    <row r="4314" spans="20:20">
      <c r="T4314" s="6"/>
    </row>
    <row r="4315" spans="20:20">
      <c r="T4315" s="6"/>
    </row>
    <row r="4316" spans="20:20">
      <c r="T4316" s="6"/>
    </row>
    <row r="4317" spans="20:20">
      <c r="T4317" s="6"/>
    </row>
    <row r="4318" spans="20:20">
      <c r="T4318" s="6"/>
    </row>
    <row r="4319" spans="20:20">
      <c r="T4319" s="6"/>
    </row>
    <row r="4320" spans="20:20">
      <c r="T4320" s="6"/>
    </row>
    <row r="4321" spans="20:20">
      <c r="T4321" s="6"/>
    </row>
    <row r="4322" spans="20:20">
      <c r="T4322" s="6"/>
    </row>
    <row r="4323" spans="20:20">
      <c r="T4323" s="6"/>
    </row>
    <row r="4324" spans="20:20">
      <c r="T4324" s="6"/>
    </row>
    <row r="4325" spans="20:20">
      <c r="T4325" s="6"/>
    </row>
    <row r="4326" spans="20:20">
      <c r="T4326" s="6"/>
    </row>
    <row r="4327" spans="20:20">
      <c r="T4327" s="6"/>
    </row>
    <row r="4328" spans="20:20">
      <c r="T4328" s="6"/>
    </row>
    <row r="4329" spans="20:20">
      <c r="T4329" s="6"/>
    </row>
    <row r="4330" spans="20:20">
      <c r="T4330" s="6"/>
    </row>
    <row r="4331" spans="20:20">
      <c r="T4331" s="6"/>
    </row>
    <row r="4332" spans="20:20">
      <c r="T4332" s="6"/>
    </row>
    <row r="4333" spans="20:20">
      <c r="T4333" s="6"/>
    </row>
    <row r="4334" spans="20:20">
      <c r="T4334" s="6"/>
    </row>
    <row r="4335" spans="20:20">
      <c r="T4335" s="6"/>
    </row>
    <row r="4336" spans="20:20">
      <c r="T4336" s="6"/>
    </row>
    <row r="4337" spans="20:20">
      <c r="T4337" s="6"/>
    </row>
    <row r="4338" spans="20:20">
      <c r="T4338" s="6"/>
    </row>
    <row r="4339" spans="20:20">
      <c r="T4339" s="6"/>
    </row>
    <row r="4340" spans="20:20">
      <c r="T4340" s="6"/>
    </row>
    <row r="4341" spans="20:20">
      <c r="T4341" s="6"/>
    </row>
    <row r="4342" spans="20:20">
      <c r="T4342" s="6"/>
    </row>
    <row r="4343" spans="20:20">
      <c r="T4343" s="6"/>
    </row>
    <row r="4344" spans="20:20">
      <c r="T4344" s="6"/>
    </row>
    <row r="4345" spans="20:20">
      <c r="T4345" s="6"/>
    </row>
    <row r="4346" spans="20:20">
      <c r="T4346" s="6"/>
    </row>
    <row r="4347" spans="20:20">
      <c r="T4347" s="6"/>
    </row>
    <row r="4348" spans="20:20">
      <c r="T4348" s="6"/>
    </row>
    <row r="4349" spans="20:20">
      <c r="T4349" s="6"/>
    </row>
    <row r="4350" spans="20:20">
      <c r="T4350" s="6"/>
    </row>
    <row r="4351" spans="20:20">
      <c r="T4351" s="6"/>
    </row>
    <row r="4352" spans="20:20">
      <c r="T4352" s="6"/>
    </row>
    <row r="4353" spans="20:20">
      <c r="T4353" s="6"/>
    </row>
    <row r="4354" spans="20:20">
      <c r="T4354" s="6"/>
    </row>
    <row r="4355" spans="20:20">
      <c r="T4355" s="6"/>
    </row>
    <row r="4356" spans="20:20">
      <c r="T4356" s="6"/>
    </row>
    <row r="4357" spans="20:20">
      <c r="T4357" s="6"/>
    </row>
    <row r="4358" spans="20:20">
      <c r="T4358" s="6"/>
    </row>
    <row r="4359" spans="20:20">
      <c r="T4359" s="6"/>
    </row>
    <row r="4360" spans="20:20">
      <c r="T4360" s="6"/>
    </row>
    <row r="4361" spans="20:20">
      <c r="T4361" s="6"/>
    </row>
    <row r="4362" spans="20:20">
      <c r="T4362" s="6"/>
    </row>
    <row r="4363" spans="20:20">
      <c r="T4363" s="6"/>
    </row>
    <row r="4364" spans="20:20">
      <c r="T4364" s="6"/>
    </row>
    <row r="4365" spans="20:20">
      <c r="T4365" s="6"/>
    </row>
    <row r="4366" spans="20:20">
      <c r="T4366" s="6"/>
    </row>
    <row r="4367" spans="20:20">
      <c r="T4367" s="6"/>
    </row>
    <row r="4368" spans="20:20">
      <c r="T4368" s="6"/>
    </row>
    <row r="4369" spans="20:20">
      <c r="T4369" s="6"/>
    </row>
    <row r="4370" spans="20:20">
      <c r="T4370" s="6"/>
    </row>
    <row r="4371" spans="20:20">
      <c r="T4371" s="6"/>
    </row>
    <row r="4372" spans="20:20">
      <c r="T4372" s="6"/>
    </row>
    <row r="4373" spans="20:20">
      <c r="T4373" s="6"/>
    </row>
    <row r="4374" spans="20:20">
      <c r="T4374" s="6"/>
    </row>
    <row r="4375" spans="20:20">
      <c r="T4375" s="6"/>
    </row>
    <row r="4376" spans="20:20">
      <c r="T4376" s="6"/>
    </row>
    <row r="4377" spans="20:20">
      <c r="T4377" s="6"/>
    </row>
    <row r="4378" spans="20:20">
      <c r="T4378" s="6"/>
    </row>
    <row r="4379" spans="20:20">
      <c r="T4379" s="6"/>
    </row>
    <row r="4380" spans="20:20">
      <c r="T4380" s="6"/>
    </row>
    <row r="4381" spans="20:20">
      <c r="T4381" s="6"/>
    </row>
    <row r="4382" spans="20:20">
      <c r="T4382" s="6"/>
    </row>
    <row r="4383" spans="20:20">
      <c r="T4383" s="6"/>
    </row>
    <row r="4384" spans="20:20">
      <c r="T4384" s="6"/>
    </row>
    <row r="4385" spans="20:20">
      <c r="T4385" s="6"/>
    </row>
    <row r="4386" spans="20:20">
      <c r="T4386" s="6"/>
    </row>
    <row r="4387" spans="20:20">
      <c r="T4387" s="6"/>
    </row>
    <row r="4388" spans="20:20">
      <c r="T4388" s="6"/>
    </row>
    <row r="4389" spans="20:20">
      <c r="T4389" s="6"/>
    </row>
    <row r="4390" spans="20:20">
      <c r="T4390" s="6"/>
    </row>
    <row r="4391" spans="20:20">
      <c r="T4391" s="6"/>
    </row>
    <row r="4392" spans="20:20">
      <c r="T4392" s="6"/>
    </row>
    <row r="4393" spans="20:20">
      <c r="T4393" s="6"/>
    </row>
    <row r="4394" spans="20:20">
      <c r="T4394" s="6"/>
    </row>
    <row r="4395" spans="20:20">
      <c r="T4395" s="6"/>
    </row>
    <row r="4396" spans="20:20">
      <c r="T4396" s="6"/>
    </row>
    <row r="4397" spans="20:20">
      <c r="T4397" s="6"/>
    </row>
    <row r="4398" spans="20:20">
      <c r="T4398" s="6"/>
    </row>
    <row r="4399" spans="20:20">
      <c r="T4399" s="6"/>
    </row>
    <row r="4400" spans="20:20">
      <c r="T4400" s="6"/>
    </row>
    <row r="4401" spans="20:20">
      <c r="T4401" s="6"/>
    </row>
    <row r="4402" spans="20:20">
      <c r="T4402" s="6"/>
    </row>
    <row r="4403" spans="20:20">
      <c r="T4403" s="6"/>
    </row>
    <row r="4404" spans="20:20">
      <c r="T4404" s="6"/>
    </row>
    <row r="4405" spans="20:20">
      <c r="T4405" s="6"/>
    </row>
    <row r="4406" spans="20:20">
      <c r="T4406" s="6"/>
    </row>
    <row r="4407" spans="20:20">
      <c r="T4407" s="6"/>
    </row>
    <row r="4408" spans="20:20">
      <c r="T4408" s="6"/>
    </row>
    <row r="4409" spans="20:20">
      <c r="T4409" s="6"/>
    </row>
    <row r="4410" spans="20:20">
      <c r="T4410" s="6"/>
    </row>
    <row r="4411" spans="20:20">
      <c r="T4411" s="6"/>
    </row>
    <row r="4412" spans="20:20">
      <c r="T4412" s="6"/>
    </row>
    <row r="4413" spans="20:20">
      <c r="T4413" s="6"/>
    </row>
    <row r="4414" spans="20:20">
      <c r="T4414" s="6"/>
    </row>
    <row r="4415" spans="20:20">
      <c r="T4415" s="6"/>
    </row>
    <row r="4416" spans="20:20">
      <c r="T4416" s="6"/>
    </row>
    <row r="4417" spans="20:20">
      <c r="T4417" s="6"/>
    </row>
    <row r="4418" spans="20:20">
      <c r="T4418" s="6"/>
    </row>
    <row r="4419" spans="20:20">
      <c r="T4419" s="6"/>
    </row>
    <row r="4420" spans="20:20">
      <c r="T4420" s="6"/>
    </row>
    <row r="4421" spans="20:20">
      <c r="T4421" s="6"/>
    </row>
    <row r="4422" spans="20:20">
      <c r="T4422" s="6"/>
    </row>
    <row r="4423" spans="20:20">
      <c r="T4423" s="6"/>
    </row>
    <row r="4424" spans="20:20">
      <c r="T4424" s="6"/>
    </row>
    <row r="4425" spans="20:20">
      <c r="T4425" s="6"/>
    </row>
    <row r="4426" spans="20:20">
      <c r="T4426" s="6"/>
    </row>
    <row r="4427" spans="20:20">
      <c r="T4427" s="6"/>
    </row>
    <row r="4428" spans="20:20">
      <c r="T4428" s="6"/>
    </row>
    <row r="4429" spans="20:20">
      <c r="T4429" s="6"/>
    </row>
    <row r="4430" spans="20:20">
      <c r="T4430" s="6"/>
    </row>
    <row r="4431" spans="20:20">
      <c r="T4431" s="6"/>
    </row>
    <row r="4432" spans="20:20">
      <c r="T4432" s="6"/>
    </row>
    <row r="4433" spans="20:20">
      <c r="T4433" s="6"/>
    </row>
    <row r="4434" spans="20:20">
      <c r="T4434" s="6"/>
    </row>
    <row r="4435" spans="20:20">
      <c r="T4435" s="6"/>
    </row>
    <row r="4436" spans="20:20">
      <c r="T4436" s="6"/>
    </row>
    <row r="4437" spans="20:20">
      <c r="T4437" s="6"/>
    </row>
    <row r="4438" spans="20:20">
      <c r="T4438" s="6"/>
    </row>
    <row r="4439" spans="20:20">
      <c r="T4439" s="6"/>
    </row>
    <row r="4440" spans="20:20">
      <c r="T4440" s="6"/>
    </row>
    <row r="4441" spans="20:20">
      <c r="T4441" s="6"/>
    </row>
    <row r="4442" spans="20:20">
      <c r="T4442" s="6"/>
    </row>
    <row r="4443" spans="20:20">
      <c r="T4443" s="6"/>
    </row>
    <row r="4444" spans="20:20">
      <c r="T4444" s="6"/>
    </row>
    <row r="4445" spans="20:20">
      <c r="T4445" s="6"/>
    </row>
    <row r="4446" spans="20:20">
      <c r="T4446" s="6"/>
    </row>
    <row r="4447" spans="20:20">
      <c r="T4447" s="6"/>
    </row>
    <row r="4448" spans="20:20">
      <c r="T4448" s="6"/>
    </row>
    <row r="4449" spans="20:20">
      <c r="T4449" s="6"/>
    </row>
    <row r="4450" spans="20:20">
      <c r="T4450" s="6"/>
    </row>
    <row r="4451" spans="20:20">
      <c r="T4451" s="6"/>
    </row>
    <row r="4452" spans="20:20">
      <c r="T4452" s="6"/>
    </row>
    <row r="4453" spans="20:20">
      <c r="T4453" s="6"/>
    </row>
    <row r="4454" spans="20:20">
      <c r="T4454" s="6"/>
    </row>
    <row r="4455" spans="20:20">
      <c r="T4455" s="6"/>
    </row>
    <row r="4456" spans="20:20">
      <c r="T4456" s="6"/>
    </row>
    <row r="4457" spans="20:20">
      <c r="T4457" s="6"/>
    </row>
    <row r="4458" spans="20:20">
      <c r="T4458" s="6"/>
    </row>
    <row r="4459" spans="20:20">
      <c r="T4459" s="6"/>
    </row>
    <row r="4460" spans="20:20">
      <c r="T4460" s="6"/>
    </row>
    <row r="4461" spans="20:20">
      <c r="T4461" s="6"/>
    </row>
    <row r="4462" spans="20:20">
      <c r="T4462" s="6"/>
    </row>
    <row r="4463" spans="20:20">
      <c r="T4463" s="6"/>
    </row>
    <row r="4464" spans="20:20">
      <c r="T4464" s="6"/>
    </row>
    <row r="4465" spans="20:20">
      <c r="T4465" s="6"/>
    </row>
    <row r="4466" spans="20:20">
      <c r="T4466" s="6"/>
    </row>
    <row r="4467" spans="20:20">
      <c r="T4467" s="6"/>
    </row>
    <row r="4468" spans="20:20">
      <c r="T4468" s="6"/>
    </row>
    <row r="4469" spans="20:20">
      <c r="T4469" s="6"/>
    </row>
    <row r="4470" spans="20:20">
      <c r="T4470" s="6"/>
    </row>
    <row r="4471" spans="20:20">
      <c r="T4471" s="6"/>
    </row>
    <row r="4472" spans="20:20">
      <c r="T4472" s="6"/>
    </row>
    <row r="4473" spans="20:20">
      <c r="T4473" s="6"/>
    </row>
    <row r="4474" spans="20:20">
      <c r="T4474" s="6"/>
    </row>
    <row r="4475" spans="20:20">
      <c r="T4475" s="6"/>
    </row>
    <row r="4476" spans="20:20">
      <c r="T4476" s="6"/>
    </row>
    <row r="4477" spans="20:20">
      <c r="T4477" s="6"/>
    </row>
    <row r="4478" spans="20:20">
      <c r="T4478" s="6"/>
    </row>
    <row r="4479" spans="20:20">
      <c r="T4479" s="6"/>
    </row>
    <row r="4480" spans="20:20">
      <c r="T4480" s="6"/>
    </row>
    <row r="4481" spans="20:20">
      <c r="T4481" s="6"/>
    </row>
    <row r="4482" spans="20:20">
      <c r="T4482" s="6"/>
    </row>
    <row r="4483" spans="20:20">
      <c r="T4483" s="6"/>
    </row>
    <row r="4484" spans="20:20">
      <c r="T4484" s="6"/>
    </row>
    <row r="4485" spans="20:20">
      <c r="T4485" s="6"/>
    </row>
    <row r="4486" spans="20:20">
      <c r="T4486" s="6"/>
    </row>
    <row r="4487" spans="20:20">
      <c r="T4487" s="6"/>
    </row>
    <row r="4488" spans="20:20">
      <c r="T4488" s="6"/>
    </row>
    <row r="4489" spans="20:20">
      <c r="T4489" s="6"/>
    </row>
    <row r="4490" spans="20:20">
      <c r="T4490" s="6"/>
    </row>
    <row r="4491" spans="20:20">
      <c r="T4491" s="6"/>
    </row>
    <row r="4492" spans="20:20">
      <c r="T4492" s="6"/>
    </row>
    <row r="4493" spans="20:20">
      <c r="T4493" s="6"/>
    </row>
    <row r="4494" spans="20:20">
      <c r="T4494" s="6"/>
    </row>
    <row r="4495" spans="20:20">
      <c r="T4495" s="6"/>
    </row>
    <row r="4496" spans="20:20">
      <c r="T4496" s="6"/>
    </row>
    <row r="4497" spans="20:20">
      <c r="T4497" s="6"/>
    </row>
    <row r="4498" spans="20:20">
      <c r="T4498" s="6"/>
    </row>
    <row r="4499" spans="20:20">
      <c r="T4499" s="6"/>
    </row>
    <row r="4500" spans="20:20">
      <c r="T4500" s="6"/>
    </row>
    <row r="4501" spans="20:20">
      <c r="T4501" s="6"/>
    </row>
    <row r="4502" spans="20:20">
      <c r="T4502" s="6"/>
    </row>
    <row r="4503" spans="20:20">
      <c r="T4503" s="6"/>
    </row>
    <row r="4504" spans="20:20">
      <c r="T4504" s="6"/>
    </row>
    <row r="4505" spans="20:20">
      <c r="T4505" s="6"/>
    </row>
    <row r="4506" spans="20:20">
      <c r="T4506" s="6"/>
    </row>
    <row r="4507" spans="20:20">
      <c r="T4507" s="6"/>
    </row>
    <row r="4508" spans="20:20">
      <c r="T4508" s="6"/>
    </row>
    <row r="4509" spans="20:20">
      <c r="T4509" s="6"/>
    </row>
    <row r="4510" spans="20:20">
      <c r="T4510" s="6"/>
    </row>
    <row r="4511" spans="20:20">
      <c r="T4511" s="6"/>
    </row>
    <row r="4512" spans="20:20">
      <c r="T4512" s="6"/>
    </row>
    <row r="4513" spans="20:20">
      <c r="T4513" s="6"/>
    </row>
    <row r="4514" spans="20:20">
      <c r="T4514" s="6"/>
    </row>
    <row r="4515" spans="20:20">
      <c r="T4515" s="6"/>
    </row>
    <row r="4516" spans="20:20">
      <c r="T4516" s="6"/>
    </row>
    <row r="4517" spans="20:20">
      <c r="T4517" s="6"/>
    </row>
    <row r="4518" spans="20:20">
      <c r="T4518" s="6"/>
    </row>
    <row r="4519" spans="20:20">
      <c r="T4519" s="6"/>
    </row>
    <row r="4520" spans="20:20">
      <c r="T4520" s="6"/>
    </row>
    <row r="4521" spans="20:20">
      <c r="T4521" s="6"/>
    </row>
    <row r="4522" spans="20:20">
      <c r="T4522" s="6"/>
    </row>
    <row r="4523" spans="20:20">
      <c r="T4523" s="6"/>
    </row>
    <row r="4524" spans="20:20">
      <c r="T4524" s="6"/>
    </row>
    <row r="4525" spans="20:20">
      <c r="T4525" s="6"/>
    </row>
    <row r="4526" spans="20:20">
      <c r="T4526" s="6"/>
    </row>
    <row r="4527" spans="20:20">
      <c r="T4527" s="6"/>
    </row>
    <row r="4528" spans="20:20">
      <c r="T4528" s="6"/>
    </row>
    <row r="4529" spans="20:20">
      <c r="T4529" s="6"/>
    </row>
    <row r="4530" spans="20:20">
      <c r="T4530" s="6"/>
    </row>
    <row r="4531" spans="20:20">
      <c r="T4531" s="6"/>
    </row>
    <row r="4532" spans="20:20">
      <c r="T4532" s="6"/>
    </row>
    <row r="4533" spans="20:20">
      <c r="T4533" s="6"/>
    </row>
    <row r="4534" spans="20:20">
      <c r="T4534" s="6"/>
    </row>
    <row r="4535" spans="20:20">
      <c r="T4535" s="6"/>
    </row>
    <row r="4536" spans="20:20">
      <c r="T4536" s="6"/>
    </row>
    <row r="4537" spans="20:20">
      <c r="T4537" s="6"/>
    </row>
    <row r="4538" spans="20:20">
      <c r="T4538" s="6"/>
    </row>
    <row r="4539" spans="20:20">
      <c r="T4539" s="6"/>
    </row>
    <row r="4540" spans="20:20">
      <c r="T4540" s="6"/>
    </row>
    <row r="4541" spans="20:20">
      <c r="T4541" s="6"/>
    </row>
    <row r="4542" spans="20:20">
      <c r="T4542" s="6"/>
    </row>
    <row r="4543" spans="20:20">
      <c r="T4543" s="6"/>
    </row>
    <row r="4544" spans="20:20">
      <c r="T4544" s="6"/>
    </row>
    <row r="4545" spans="20:20">
      <c r="T4545" s="6"/>
    </row>
    <row r="4546" spans="20:20">
      <c r="T4546" s="6"/>
    </row>
    <row r="4547" spans="20:20">
      <c r="T4547" s="6"/>
    </row>
    <row r="4548" spans="20:20">
      <c r="T4548" s="6"/>
    </row>
    <row r="4549" spans="20:20">
      <c r="T4549" s="6"/>
    </row>
    <row r="4550" spans="20:20">
      <c r="T4550" s="6"/>
    </row>
    <row r="4551" spans="20:20">
      <c r="T4551" s="6"/>
    </row>
    <row r="4552" spans="20:20">
      <c r="T4552" s="6"/>
    </row>
    <row r="4553" spans="20:20">
      <c r="T4553" s="6"/>
    </row>
    <row r="4554" spans="20:20">
      <c r="T4554" s="6"/>
    </row>
    <row r="4555" spans="20:20">
      <c r="T4555" s="6"/>
    </row>
    <row r="4556" spans="20:20">
      <c r="T4556" s="6"/>
    </row>
    <row r="4557" spans="20:20">
      <c r="T4557" s="6"/>
    </row>
    <row r="4558" spans="20:20">
      <c r="T4558" s="6"/>
    </row>
    <row r="4559" spans="20:20">
      <c r="T4559" s="6"/>
    </row>
    <row r="4560" spans="20:20">
      <c r="T4560" s="6"/>
    </row>
    <row r="4561" spans="20:20">
      <c r="T4561" s="6"/>
    </row>
    <row r="4562" spans="20:20">
      <c r="T4562" s="6"/>
    </row>
    <row r="4563" spans="20:20">
      <c r="T4563" s="6"/>
    </row>
    <row r="4564" spans="20:20">
      <c r="T4564" s="6"/>
    </row>
    <row r="4565" spans="20:20">
      <c r="T4565" s="6"/>
    </row>
    <row r="4566" spans="20:20">
      <c r="T4566" s="6"/>
    </row>
    <row r="4567" spans="20:20">
      <c r="T4567" s="6"/>
    </row>
    <row r="4568" spans="20:20">
      <c r="T4568" s="6"/>
    </row>
    <row r="4569" spans="20:20">
      <c r="T4569" s="6"/>
    </row>
    <row r="4570" spans="20:20">
      <c r="T4570" s="6"/>
    </row>
    <row r="4571" spans="20:20">
      <c r="T4571" s="6"/>
    </row>
    <row r="4572" spans="20:20">
      <c r="T4572" s="6"/>
    </row>
    <row r="4573" spans="20:20">
      <c r="T4573" s="6"/>
    </row>
    <row r="4574" spans="20:20">
      <c r="T4574" s="6"/>
    </row>
    <row r="4575" spans="20:20">
      <c r="T4575" s="6"/>
    </row>
    <row r="4576" spans="20:20">
      <c r="T4576" s="6"/>
    </row>
    <row r="4577" spans="20:20">
      <c r="T4577" s="6"/>
    </row>
    <row r="4578" spans="20:20">
      <c r="T4578" s="6"/>
    </row>
    <row r="4579" spans="20:20">
      <c r="T4579" s="6"/>
    </row>
    <row r="4580" spans="20:20">
      <c r="T4580" s="6"/>
    </row>
    <row r="4581" spans="20:20">
      <c r="T4581" s="6"/>
    </row>
    <row r="4582" spans="20:20">
      <c r="T4582" s="6"/>
    </row>
    <row r="4583" spans="20:20">
      <c r="T4583" s="6"/>
    </row>
    <row r="4584" spans="20:20">
      <c r="T4584" s="6"/>
    </row>
    <row r="4585" spans="20:20">
      <c r="T4585" s="6"/>
    </row>
    <row r="4586" spans="20:20">
      <c r="T4586" s="6"/>
    </row>
    <row r="4587" spans="20:20">
      <c r="T4587" s="6"/>
    </row>
    <row r="4588" spans="20:20">
      <c r="T4588" s="6"/>
    </row>
    <row r="4589" spans="20:20">
      <c r="T4589" s="6"/>
    </row>
    <row r="4590" spans="20:20">
      <c r="T4590" s="6"/>
    </row>
    <row r="4591" spans="20:20">
      <c r="T4591" s="6"/>
    </row>
    <row r="4592" spans="20:20">
      <c r="T4592" s="6"/>
    </row>
    <row r="4593" spans="20:20">
      <c r="T4593" s="6"/>
    </row>
    <row r="4594" spans="20:20">
      <c r="T4594" s="6"/>
    </row>
    <row r="4595" spans="20:20">
      <c r="T4595" s="6"/>
    </row>
    <row r="4596" spans="20:20">
      <c r="T4596" s="6"/>
    </row>
    <row r="4597" spans="20:20">
      <c r="T4597" s="6"/>
    </row>
    <row r="4598" spans="20:20">
      <c r="T4598" s="6"/>
    </row>
    <row r="4599" spans="20:20">
      <c r="T4599" s="6"/>
    </row>
    <row r="4600" spans="20:20">
      <c r="T4600" s="6"/>
    </row>
    <row r="4601" spans="20:20">
      <c r="T4601" s="6"/>
    </row>
    <row r="4602" spans="20:20">
      <c r="T4602" s="6"/>
    </row>
    <row r="4603" spans="20:20">
      <c r="T4603" s="6"/>
    </row>
    <row r="4604" spans="20:20">
      <c r="T4604" s="6"/>
    </row>
    <row r="4605" spans="20:20">
      <c r="T4605" s="6"/>
    </row>
    <row r="4606" spans="20:20">
      <c r="T4606" s="6"/>
    </row>
    <row r="4607" spans="20:20">
      <c r="T4607" s="6"/>
    </row>
    <row r="4608" spans="20:20">
      <c r="T4608" s="6"/>
    </row>
    <row r="4609" spans="20:20">
      <c r="T4609" s="6"/>
    </row>
    <row r="4610" spans="20:20">
      <c r="T4610" s="6"/>
    </row>
    <row r="4611" spans="20:20">
      <c r="T4611" s="6"/>
    </row>
    <row r="4612" spans="20:20">
      <c r="T4612" s="6"/>
    </row>
    <row r="4613" spans="20:20">
      <c r="T4613" s="6"/>
    </row>
    <row r="4614" spans="20:20">
      <c r="T4614" s="6"/>
    </row>
    <row r="4615" spans="20:20">
      <c r="T4615" s="6"/>
    </row>
    <row r="4616" spans="20:20">
      <c r="T4616" s="6"/>
    </row>
    <row r="4617" spans="20:20">
      <c r="T4617" s="6"/>
    </row>
    <row r="4618" spans="20:20">
      <c r="T4618" s="6"/>
    </row>
    <row r="4619" spans="20:20">
      <c r="T4619" s="6"/>
    </row>
    <row r="4620" spans="20:20">
      <c r="T4620" s="6"/>
    </row>
    <row r="4621" spans="20:20">
      <c r="T4621" s="6"/>
    </row>
    <row r="4622" spans="20:20">
      <c r="T4622" s="6"/>
    </row>
    <row r="4623" spans="20:20">
      <c r="T4623" s="6"/>
    </row>
    <row r="4624" spans="20:20">
      <c r="T4624" s="6"/>
    </row>
    <row r="4625" spans="20:20">
      <c r="T4625" s="6"/>
    </row>
    <row r="4626" spans="20:20">
      <c r="T4626" s="6"/>
    </row>
    <row r="4627" spans="20:20">
      <c r="T4627" s="6"/>
    </row>
    <row r="4628" spans="20:20">
      <c r="T4628" s="6"/>
    </row>
    <row r="4629" spans="20:20">
      <c r="T4629" s="6"/>
    </row>
    <row r="4630" spans="20:20">
      <c r="T4630" s="6"/>
    </row>
    <row r="4631" spans="20:20">
      <c r="T4631" s="6"/>
    </row>
    <row r="4632" spans="20:20">
      <c r="T4632" s="6"/>
    </row>
    <row r="4633" spans="20:20">
      <c r="T4633" s="6"/>
    </row>
    <row r="4634" spans="20:20">
      <c r="T4634" s="6"/>
    </row>
    <row r="4635" spans="20:20">
      <c r="T4635" s="6"/>
    </row>
    <row r="4636" spans="20:20">
      <c r="T4636" s="6"/>
    </row>
    <row r="4637" spans="20:20">
      <c r="T4637" s="6"/>
    </row>
    <row r="4638" spans="20:20">
      <c r="T4638" s="6"/>
    </row>
    <row r="4639" spans="20:20">
      <c r="T4639" s="6"/>
    </row>
    <row r="4640" spans="20:20">
      <c r="T4640" s="6"/>
    </row>
    <row r="4641" spans="20:20">
      <c r="T4641" s="6"/>
    </row>
    <row r="4642" spans="20:20">
      <c r="T4642" s="6"/>
    </row>
    <row r="4643" spans="20:20">
      <c r="T4643" s="6"/>
    </row>
    <row r="4644" spans="20:20">
      <c r="T4644" s="6"/>
    </row>
    <row r="4645" spans="20:20">
      <c r="T4645" s="6"/>
    </row>
    <row r="4646" spans="20:20">
      <c r="T4646" s="6"/>
    </row>
    <row r="4647" spans="20:20">
      <c r="T4647" s="6"/>
    </row>
    <row r="4648" spans="20:20">
      <c r="T4648" s="6"/>
    </row>
    <row r="4649" spans="20:20">
      <c r="T4649" s="6"/>
    </row>
    <row r="4650" spans="20:20">
      <c r="T4650" s="6"/>
    </row>
    <row r="4651" spans="20:20">
      <c r="T4651" s="6"/>
    </row>
    <row r="4652" spans="20:20">
      <c r="T4652" s="6"/>
    </row>
    <row r="4653" spans="20:20">
      <c r="T4653" s="6"/>
    </row>
    <row r="4654" spans="20:20">
      <c r="T4654" s="6"/>
    </row>
    <row r="4655" spans="20:20">
      <c r="T4655" s="6"/>
    </row>
    <row r="4656" spans="20:20">
      <c r="T4656" s="6"/>
    </row>
    <row r="4657" spans="20:20">
      <c r="T4657" s="6"/>
    </row>
    <row r="4658" spans="20:20">
      <c r="T4658" s="6"/>
    </row>
    <row r="4659" spans="20:20">
      <c r="T4659" s="6"/>
    </row>
    <row r="4660" spans="20:20">
      <c r="T4660" s="6"/>
    </row>
    <row r="4661" spans="20:20">
      <c r="T4661" s="6"/>
    </row>
    <row r="4662" spans="20:20">
      <c r="T4662" s="6"/>
    </row>
    <row r="4663" spans="20:20">
      <c r="T4663" s="6"/>
    </row>
    <row r="4664" spans="20:20">
      <c r="T4664" s="6"/>
    </row>
    <row r="4665" spans="20:20">
      <c r="T4665" s="6"/>
    </row>
    <row r="4666" spans="20:20">
      <c r="T4666" s="6"/>
    </row>
    <row r="4667" spans="20:20">
      <c r="T4667" s="6"/>
    </row>
    <row r="4668" spans="20:20">
      <c r="T4668" s="6"/>
    </row>
    <row r="4669" spans="20:20">
      <c r="T4669" s="6"/>
    </row>
    <row r="4670" spans="20:20">
      <c r="T4670" s="6"/>
    </row>
    <row r="4671" spans="20:20">
      <c r="T4671" s="6"/>
    </row>
    <row r="4672" spans="20:20">
      <c r="T4672" s="6"/>
    </row>
    <row r="4673" spans="20:20">
      <c r="T4673" s="6"/>
    </row>
    <row r="4674" spans="20:20">
      <c r="T4674" s="6"/>
    </row>
    <row r="4675" spans="20:20">
      <c r="T4675" s="6"/>
    </row>
    <row r="4676" spans="20:20">
      <c r="T4676" s="6"/>
    </row>
    <row r="4677" spans="20:20">
      <c r="T4677" s="6"/>
    </row>
    <row r="4678" spans="20:20">
      <c r="T4678" s="6"/>
    </row>
    <row r="4679" spans="20:20">
      <c r="T4679" s="6"/>
    </row>
    <row r="4680" spans="20:20">
      <c r="T4680" s="6"/>
    </row>
    <row r="4681" spans="20:20">
      <c r="T4681" s="6"/>
    </row>
    <row r="4682" spans="20:20">
      <c r="T4682" s="6"/>
    </row>
    <row r="4683" spans="20:20">
      <c r="T4683" s="6"/>
    </row>
    <row r="4684" spans="20:20">
      <c r="T4684" s="6"/>
    </row>
    <row r="4685" spans="20:20">
      <c r="T4685" s="6"/>
    </row>
    <row r="4686" spans="20:20">
      <c r="T4686" s="6"/>
    </row>
    <row r="4687" spans="20:20">
      <c r="T4687" s="6"/>
    </row>
    <row r="4688" spans="20:20">
      <c r="T4688" s="6"/>
    </row>
    <row r="4689" spans="20:20">
      <c r="T4689" s="6"/>
    </row>
    <row r="4690" spans="20:20">
      <c r="T4690" s="6"/>
    </row>
    <row r="4691" spans="20:20">
      <c r="T4691" s="6"/>
    </row>
    <row r="4692" spans="20:20">
      <c r="T4692" s="6"/>
    </row>
    <row r="4693" spans="20:20">
      <c r="T4693" s="6"/>
    </row>
    <row r="4694" spans="20:20">
      <c r="T4694" s="6"/>
    </row>
    <row r="4695" spans="20:20">
      <c r="T4695" s="6"/>
    </row>
    <row r="4696" spans="20:20">
      <c r="T4696" s="6"/>
    </row>
    <row r="4697" spans="20:20">
      <c r="T4697" s="6"/>
    </row>
    <row r="4698" spans="20:20">
      <c r="T4698" s="6"/>
    </row>
    <row r="4699" spans="20:20">
      <c r="T4699" s="6"/>
    </row>
    <row r="4700" spans="20:20">
      <c r="T4700" s="6"/>
    </row>
    <row r="4701" spans="20:20">
      <c r="T4701" s="6"/>
    </row>
    <row r="4702" spans="20:20">
      <c r="T4702" s="6"/>
    </row>
    <row r="4703" spans="20:20">
      <c r="T4703" s="6"/>
    </row>
    <row r="4704" spans="20:20">
      <c r="T4704" s="6"/>
    </row>
    <row r="4705" spans="20:20">
      <c r="T4705" s="6"/>
    </row>
    <row r="4706" spans="20:20">
      <c r="T4706" s="6"/>
    </row>
    <row r="4707" spans="20:20">
      <c r="T4707" s="6"/>
    </row>
    <row r="4708" spans="20:20">
      <c r="T4708" s="6"/>
    </row>
    <row r="4709" spans="20:20">
      <c r="T4709" s="6"/>
    </row>
    <row r="4710" spans="20:20">
      <c r="T4710" s="6"/>
    </row>
    <row r="4711" spans="20:20">
      <c r="T4711" s="6"/>
    </row>
    <row r="4712" spans="20:20">
      <c r="T4712" s="6"/>
    </row>
    <row r="4713" spans="20:20">
      <c r="T4713" s="6"/>
    </row>
    <row r="4714" spans="20:20">
      <c r="T4714" s="6"/>
    </row>
    <row r="4715" spans="20:20">
      <c r="T4715" s="6"/>
    </row>
    <row r="4716" spans="20:20">
      <c r="T4716" s="6"/>
    </row>
    <row r="4717" spans="20:20">
      <c r="T4717" s="6"/>
    </row>
    <row r="4718" spans="20:20">
      <c r="T4718" s="6"/>
    </row>
    <row r="4719" spans="20:20">
      <c r="T4719" s="6"/>
    </row>
    <row r="4720" spans="20:20">
      <c r="T4720" s="6"/>
    </row>
    <row r="4721" spans="20:20">
      <c r="T4721" s="6"/>
    </row>
    <row r="4722" spans="20:20">
      <c r="T4722" s="6"/>
    </row>
    <row r="4723" spans="20:20">
      <c r="T4723" s="6"/>
    </row>
    <row r="4724" spans="20:20">
      <c r="T4724" s="6"/>
    </row>
    <row r="4725" spans="20:20">
      <c r="T4725" s="6"/>
    </row>
    <row r="4726" spans="20:20">
      <c r="T4726" s="6"/>
    </row>
    <row r="4727" spans="20:20">
      <c r="T4727" s="6"/>
    </row>
    <row r="4728" spans="20:20">
      <c r="T4728" s="6"/>
    </row>
    <row r="4729" spans="20:20">
      <c r="T4729" s="6"/>
    </row>
    <row r="4730" spans="20:20">
      <c r="T4730" s="6"/>
    </row>
    <row r="4731" spans="20:20">
      <c r="T4731" s="6"/>
    </row>
    <row r="4732" spans="20:20">
      <c r="T4732" s="6"/>
    </row>
    <row r="4733" spans="20:20">
      <c r="T4733" s="6"/>
    </row>
    <row r="4734" spans="20:20">
      <c r="T4734" s="6"/>
    </row>
    <row r="4735" spans="20:20">
      <c r="T4735" s="6"/>
    </row>
    <row r="4736" spans="20:20">
      <c r="T4736" s="6"/>
    </row>
    <row r="4737" spans="20:20">
      <c r="T4737" s="6"/>
    </row>
    <row r="4738" spans="20:20">
      <c r="T4738" s="6"/>
    </row>
    <row r="4739" spans="20:20">
      <c r="T4739" s="6"/>
    </row>
    <row r="4740" spans="20:20">
      <c r="T4740" s="6"/>
    </row>
    <row r="4741" spans="20:20">
      <c r="T4741" s="6"/>
    </row>
    <row r="4742" spans="20:20">
      <c r="T4742" s="6"/>
    </row>
    <row r="4743" spans="20:20">
      <c r="T4743" s="6"/>
    </row>
    <row r="4744" spans="20:20">
      <c r="T4744" s="6"/>
    </row>
    <row r="4745" spans="20:20">
      <c r="T4745" s="6"/>
    </row>
    <row r="4746" spans="20:20">
      <c r="T4746" s="6"/>
    </row>
    <row r="4747" spans="20:20">
      <c r="T4747" s="6"/>
    </row>
    <row r="4748" spans="20:20">
      <c r="T4748" s="6"/>
    </row>
    <row r="4749" spans="20:20">
      <c r="T4749" s="6"/>
    </row>
    <row r="4750" spans="20:20">
      <c r="T4750" s="6"/>
    </row>
    <row r="4751" spans="20:20">
      <c r="T4751" s="6"/>
    </row>
    <row r="4752" spans="20:20">
      <c r="T4752" s="6"/>
    </row>
    <row r="4753" spans="20:20">
      <c r="T4753" s="6"/>
    </row>
    <row r="4754" spans="20:20">
      <c r="T4754" s="6"/>
    </row>
    <row r="4755" spans="20:20">
      <c r="T4755" s="6"/>
    </row>
    <row r="4756" spans="20:20">
      <c r="T4756" s="6"/>
    </row>
    <row r="4757" spans="20:20">
      <c r="T4757" s="6"/>
    </row>
    <row r="4758" spans="20:20">
      <c r="T4758" s="6"/>
    </row>
    <row r="4759" spans="20:20">
      <c r="T4759" s="6"/>
    </row>
    <row r="4760" spans="20:20">
      <c r="T4760" s="6"/>
    </row>
    <row r="4761" spans="20:20">
      <c r="T4761" s="6"/>
    </row>
    <row r="4762" spans="20:20">
      <c r="T4762" s="6"/>
    </row>
    <row r="4763" spans="20:20">
      <c r="T4763" s="6"/>
    </row>
    <row r="4764" spans="20:20">
      <c r="T4764" s="6"/>
    </row>
    <row r="4765" spans="20:20">
      <c r="T4765" s="6"/>
    </row>
    <row r="4766" spans="20:20">
      <c r="T4766" s="6"/>
    </row>
    <row r="4767" spans="20:20">
      <c r="T4767" s="6"/>
    </row>
    <row r="4768" spans="20:20">
      <c r="T4768" s="6"/>
    </row>
    <row r="4769" spans="20:20">
      <c r="T4769" s="6"/>
    </row>
    <row r="4770" spans="20:20">
      <c r="T4770" s="6"/>
    </row>
    <row r="4771" spans="20:20">
      <c r="T4771" s="6"/>
    </row>
    <row r="4772" spans="20:20">
      <c r="T4772" s="6"/>
    </row>
    <row r="4773" spans="20:20">
      <c r="T4773" s="6"/>
    </row>
    <row r="4774" spans="20:20">
      <c r="T4774" s="6"/>
    </row>
    <row r="4775" spans="20:20">
      <c r="T4775" s="6"/>
    </row>
    <row r="4776" spans="20:20">
      <c r="T4776" s="6"/>
    </row>
    <row r="4777" spans="20:20">
      <c r="T4777" s="6"/>
    </row>
    <row r="4778" spans="20:20">
      <c r="T4778" s="6"/>
    </row>
    <row r="4779" spans="20:20">
      <c r="T4779" s="6"/>
    </row>
    <row r="4780" spans="20:20">
      <c r="T4780" s="6"/>
    </row>
    <row r="4781" spans="20:20">
      <c r="T4781" s="6"/>
    </row>
    <row r="4782" spans="20:20">
      <c r="T4782" s="6"/>
    </row>
    <row r="4783" spans="20:20">
      <c r="T4783" s="6"/>
    </row>
    <row r="4784" spans="20:20">
      <c r="T4784" s="6"/>
    </row>
    <row r="4785" spans="20:20">
      <c r="T4785" s="6"/>
    </row>
    <row r="4786" spans="20:20">
      <c r="T4786" s="6"/>
    </row>
    <row r="4787" spans="20:20">
      <c r="T4787" s="6"/>
    </row>
    <row r="4788" spans="20:20">
      <c r="T4788" s="6"/>
    </row>
    <row r="4789" spans="20:20">
      <c r="T4789" s="6"/>
    </row>
    <row r="4790" spans="20:20">
      <c r="T4790" s="6"/>
    </row>
    <row r="4791" spans="20:20">
      <c r="T4791" s="6"/>
    </row>
    <row r="4792" spans="20:20">
      <c r="T4792" s="6"/>
    </row>
    <row r="4793" spans="20:20">
      <c r="T4793" s="6"/>
    </row>
    <row r="4794" spans="20:20">
      <c r="T4794" s="6"/>
    </row>
    <row r="4795" spans="20:20">
      <c r="T4795" s="6"/>
    </row>
    <row r="4796" spans="20:20">
      <c r="T4796" s="6"/>
    </row>
    <row r="4797" spans="20:20">
      <c r="T4797" s="6"/>
    </row>
    <row r="4798" spans="20:20">
      <c r="T4798" s="6"/>
    </row>
    <row r="4799" spans="20:20">
      <c r="T4799" s="6"/>
    </row>
    <row r="4800" spans="20:20">
      <c r="T4800" s="6"/>
    </row>
    <row r="4801" spans="20:20">
      <c r="T4801" s="6"/>
    </row>
    <row r="4802" spans="20:20">
      <c r="T4802" s="6"/>
    </row>
    <row r="4803" spans="20:20">
      <c r="T4803" s="6"/>
    </row>
    <row r="4804" spans="20:20">
      <c r="T4804" s="6"/>
    </row>
    <row r="4805" spans="20:20">
      <c r="T4805" s="6"/>
    </row>
    <row r="4806" spans="20:20">
      <c r="T4806" s="6"/>
    </row>
    <row r="4807" spans="20:20">
      <c r="T4807" s="6"/>
    </row>
    <row r="4808" spans="20:20">
      <c r="T4808" s="6"/>
    </row>
    <row r="4809" spans="20:20">
      <c r="T4809" s="6"/>
    </row>
    <row r="4810" spans="20:20">
      <c r="T4810" s="6"/>
    </row>
    <row r="4811" spans="20:20">
      <c r="T4811" s="6"/>
    </row>
    <row r="4812" spans="20:20">
      <c r="T4812" s="6"/>
    </row>
    <row r="4813" spans="20:20">
      <c r="T4813" s="6"/>
    </row>
    <row r="4814" spans="20:20">
      <c r="T4814" s="6"/>
    </row>
    <row r="4815" spans="20:20">
      <c r="T4815" s="6"/>
    </row>
    <row r="4816" spans="20:20">
      <c r="T4816" s="6"/>
    </row>
    <row r="4817" spans="20:20">
      <c r="T4817" s="6"/>
    </row>
    <row r="4818" spans="20:20">
      <c r="T4818" s="6"/>
    </row>
    <row r="4819" spans="20:20">
      <c r="T4819" s="6"/>
    </row>
    <row r="4820" spans="20:20">
      <c r="T4820" s="6"/>
    </row>
    <row r="4821" spans="20:20">
      <c r="T4821" s="6"/>
    </row>
    <row r="4822" spans="20:20">
      <c r="T4822" s="6"/>
    </row>
    <row r="4823" spans="20:20">
      <c r="T4823" s="6"/>
    </row>
    <row r="4824" spans="20:20">
      <c r="T4824" s="6"/>
    </row>
    <row r="4825" spans="20:20">
      <c r="T4825" s="6"/>
    </row>
    <row r="4826" spans="20:20">
      <c r="T4826" s="6"/>
    </row>
    <row r="4827" spans="20:20">
      <c r="T4827" s="6"/>
    </row>
    <row r="4828" spans="20:20">
      <c r="T4828" s="6"/>
    </row>
    <row r="4829" spans="20:20">
      <c r="T4829" s="6"/>
    </row>
    <row r="4830" spans="20:20">
      <c r="T4830" s="6"/>
    </row>
    <row r="4831" spans="20:20">
      <c r="T4831" s="6"/>
    </row>
    <row r="4832" spans="20:20">
      <c r="T4832" s="6"/>
    </row>
    <row r="4833" spans="20:20">
      <c r="T4833" s="6"/>
    </row>
    <row r="4834" spans="20:20">
      <c r="T4834" s="6"/>
    </row>
    <row r="4835" spans="20:20">
      <c r="T4835" s="6"/>
    </row>
    <row r="4836" spans="20:20">
      <c r="T4836" s="6"/>
    </row>
    <row r="4837" spans="20:20">
      <c r="T4837" s="6"/>
    </row>
    <row r="4838" spans="20:20">
      <c r="T4838" s="6"/>
    </row>
    <row r="4839" spans="20:20">
      <c r="T4839" s="6"/>
    </row>
    <row r="4840" spans="20:20">
      <c r="T4840" s="6"/>
    </row>
    <row r="4841" spans="20:20">
      <c r="T4841" s="6"/>
    </row>
    <row r="4842" spans="20:20">
      <c r="T4842" s="6"/>
    </row>
    <row r="4843" spans="20:20">
      <c r="T4843" s="6"/>
    </row>
    <row r="4844" spans="20:20">
      <c r="T4844" s="6"/>
    </row>
    <row r="4845" spans="20:20">
      <c r="T4845" s="6"/>
    </row>
    <row r="4846" spans="20:20">
      <c r="T4846" s="6"/>
    </row>
    <row r="4847" spans="20:20">
      <c r="T4847" s="6"/>
    </row>
    <row r="4848" spans="20:20">
      <c r="T4848" s="6"/>
    </row>
    <row r="4849" spans="20:20">
      <c r="T4849" s="6"/>
    </row>
    <row r="4850" spans="20:20">
      <c r="T4850" s="6"/>
    </row>
    <row r="4851" spans="20:20">
      <c r="T4851" s="6"/>
    </row>
    <row r="4852" spans="20:20">
      <c r="T4852" s="6"/>
    </row>
    <row r="4853" spans="20:20">
      <c r="T4853" s="6"/>
    </row>
    <row r="4854" spans="20:20">
      <c r="T4854" s="6"/>
    </row>
    <row r="4855" spans="20:20">
      <c r="T4855" s="6"/>
    </row>
    <row r="4856" spans="20:20">
      <c r="T4856" s="6"/>
    </row>
    <row r="4857" spans="20:20">
      <c r="T4857" s="6"/>
    </row>
    <row r="4858" spans="20:20">
      <c r="T4858" s="6"/>
    </row>
    <row r="4859" spans="20:20">
      <c r="T4859" s="6"/>
    </row>
    <row r="4860" spans="20:20">
      <c r="T4860" s="6"/>
    </row>
    <row r="4861" spans="20:20">
      <c r="T4861" s="6"/>
    </row>
    <row r="4862" spans="20:20">
      <c r="T4862" s="6"/>
    </row>
    <row r="4863" spans="20:20">
      <c r="T4863" s="6"/>
    </row>
    <row r="4864" spans="20:20">
      <c r="T4864" s="6"/>
    </row>
    <row r="4865" spans="20:20">
      <c r="T4865" s="6"/>
    </row>
    <row r="4866" spans="20:20">
      <c r="T4866" s="6"/>
    </row>
    <row r="4867" spans="20:20">
      <c r="T4867" s="6"/>
    </row>
    <row r="4868" spans="20:20">
      <c r="T4868" s="6"/>
    </row>
    <row r="4869" spans="20:20">
      <c r="T4869" s="6"/>
    </row>
    <row r="4870" spans="20:20">
      <c r="T4870" s="6"/>
    </row>
    <row r="4871" spans="20:20">
      <c r="T4871" s="6"/>
    </row>
    <row r="4872" spans="20:20">
      <c r="T4872" s="6"/>
    </row>
    <row r="4873" spans="20:20">
      <c r="T4873" s="6"/>
    </row>
    <row r="4874" spans="20:20">
      <c r="T4874" s="6"/>
    </row>
    <row r="4875" spans="20:20">
      <c r="T4875" s="6"/>
    </row>
    <row r="4876" spans="20:20">
      <c r="T4876" s="6"/>
    </row>
    <row r="4877" spans="20:20">
      <c r="T4877" s="6"/>
    </row>
    <row r="4878" spans="20:20">
      <c r="T4878" s="6"/>
    </row>
    <row r="4879" spans="20:20">
      <c r="T4879" s="6"/>
    </row>
    <row r="4880" spans="20:20">
      <c r="T4880" s="6"/>
    </row>
    <row r="4881" spans="20:20">
      <c r="T4881" s="6"/>
    </row>
    <row r="4882" spans="20:20">
      <c r="T4882" s="6"/>
    </row>
    <row r="4883" spans="20:20">
      <c r="T4883" s="6"/>
    </row>
    <row r="4884" spans="20:20">
      <c r="T4884" s="6"/>
    </row>
    <row r="4885" spans="20:20">
      <c r="T4885" s="6"/>
    </row>
    <row r="4886" spans="20:20">
      <c r="T4886" s="6"/>
    </row>
    <row r="4887" spans="20:20">
      <c r="T4887" s="6"/>
    </row>
    <row r="4888" spans="20:20">
      <c r="T4888" s="6"/>
    </row>
    <row r="4889" spans="20:20">
      <c r="T4889" s="6"/>
    </row>
    <row r="4890" spans="20:20">
      <c r="T4890" s="6"/>
    </row>
    <row r="4891" spans="20:20">
      <c r="T4891" s="6"/>
    </row>
    <row r="4892" spans="20:20">
      <c r="T4892" s="6"/>
    </row>
    <row r="4893" spans="20:20">
      <c r="T4893" s="6"/>
    </row>
    <row r="4894" spans="20:20">
      <c r="T4894" s="6"/>
    </row>
    <row r="4895" spans="20:20">
      <c r="T4895" s="6"/>
    </row>
    <row r="4896" spans="20:20">
      <c r="T4896" s="6"/>
    </row>
    <row r="4897" spans="20:20">
      <c r="T4897" s="6"/>
    </row>
    <row r="4898" spans="20:20">
      <c r="T4898" s="6"/>
    </row>
    <row r="4899" spans="20:20">
      <c r="T4899" s="6"/>
    </row>
    <row r="4900" spans="20:20">
      <c r="T4900" s="6"/>
    </row>
    <row r="4901" spans="20:20">
      <c r="T4901" s="6"/>
    </row>
    <row r="4902" spans="20:20">
      <c r="T4902" s="6"/>
    </row>
    <row r="4903" spans="20:20">
      <c r="T4903" s="6"/>
    </row>
    <row r="4904" spans="20:20">
      <c r="T4904" s="6"/>
    </row>
    <row r="4905" spans="20:20">
      <c r="T4905" s="6"/>
    </row>
    <row r="4906" spans="20:20">
      <c r="T4906" s="6"/>
    </row>
    <row r="4907" spans="20:20">
      <c r="T4907" s="6"/>
    </row>
    <row r="4908" spans="20:20">
      <c r="T4908" s="6"/>
    </row>
    <row r="4909" spans="20:20">
      <c r="T4909" s="6"/>
    </row>
    <row r="4910" spans="20:20">
      <c r="T4910" s="6"/>
    </row>
    <row r="4911" spans="20:20">
      <c r="T4911" s="6"/>
    </row>
    <row r="4912" spans="20:20">
      <c r="T4912" s="6"/>
    </row>
    <row r="4913" spans="20:20">
      <c r="T4913" s="6"/>
    </row>
    <row r="4914" spans="20:20">
      <c r="T4914" s="6"/>
    </row>
    <row r="4915" spans="20:20">
      <c r="T4915" s="6"/>
    </row>
    <row r="4916" spans="20:20">
      <c r="T4916" s="6"/>
    </row>
    <row r="4917" spans="20:20">
      <c r="T4917" s="6"/>
    </row>
    <row r="4918" spans="20:20">
      <c r="T4918" s="6"/>
    </row>
    <row r="4919" spans="20:20">
      <c r="T4919" s="6"/>
    </row>
    <row r="4920" spans="20:20">
      <c r="T4920" s="6"/>
    </row>
    <row r="4921" spans="20:20">
      <c r="T4921" s="6"/>
    </row>
    <row r="4922" spans="20:20">
      <c r="T4922" s="6"/>
    </row>
    <row r="4923" spans="20:20">
      <c r="T4923" s="6"/>
    </row>
    <row r="4924" spans="20:20">
      <c r="T4924" s="6"/>
    </row>
    <row r="4925" spans="20:20">
      <c r="T4925" s="6"/>
    </row>
    <row r="4926" spans="20:20">
      <c r="T4926" s="6"/>
    </row>
    <row r="4927" spans="20:20">
      <c r="T4927" s="6"/>
    </row>
    <row r="4928" spans="20:20">
      <c r="T4928" s="6"/>
    </row>
    <row r="4929" spans="20:20">
      <c r="T4929" s="6"/>
    </row>
    <row r="4930" spans="20:20">
      <c r="T4930" s="6"/>
    </row>
    <row r="4931" spans="20:20">
      <c r="T4931" s="6"/>
    </row>
    <row r="4932" spans="20:20">
      <c r="T4932" s="6"/>
    </row>
    <row r="4933" spans="20:20">
      <c r="T4933" s="6"/>
    </row>
    <row r="4934" spans="20:20">
      <c r="T4934" s="6"/>
    </row>
    <row r="4935" spans="20:20">
      <c r="T4935" s="6"/>
    </row>
    <row r="4936" spans="20:20">
      <c r="T4936" s="6"/>
    </row>
    <row r="4937" spans="20:20">
      <c r="T4937" s="6"/>
    </row>
    <row r="4938" spans="20:20">
      <c r="T4938" s="6"/>
    </row>
    <row r="4939" spans="20:20">
      <c r="T4939" s="6"/>
    </row>
    <row r="4940" spans="20:20">
      <c r="T4940" s="6"/>
    </row>
    <row r="4941" spans="20:20">
      <c r="T4941" s="6"/>
    </row>
    <row r="4942" spans="20:20">
      <c r="T4942" s="6"/>
    </row>
    <row r="4943" spans="20:20">
      <c r="T4943" s="6"/>
    </row>
    <row r="4944" spans="20:20">
      <c r="T4944" s="6"/>
    </row>
    <row r="4945" spans="20:20">
      <c r="T4945" s="6"/>
    </row>
    <row r="4946" spans="20:20">
      <c r="T4946" s="6"/>
    </row>
    <row r="4947" spans="20:20">
      <c r="T4947" s="6"/>
    </row>
    <row r="4948" spans="20:20">
      <c r="T4948" s="6"/>
    </row>
    <row r="4949" spans="20:20">
      <c r="T4949" s="6"/>
    </row>
    <row r="4950" spans="20:20">
      <c r="T4950" s="6"/>
    </row>
    <row r="4951" spans="20:20">
      <c r="T4951" s="6"/>
    </row>
    <row r="4952" spans="20:20">
      <c r="T4952" s="6"/>
    </row>
    <row r="4953" spans="20:20">
      <c r="T4953" s="6"/>
    </row>
    <row r="4954" spans="20:20">
      <c r="T4954" s="6"/>
    </row>
    <row r="4955" spans="20:20">
      <c r="T4955" s="6"/>
    </row>
    <row r="4956" spans="20:20">
      <c r="T4956" s="6"/>
    </row>
    <row r="4957" spans="20:20">
      <c r="T4957" s="6"/>
    </row>
    <row r="4958" spans="20:20">
      <c r="T4958" s="6"/>
    </row>
    <row r="4959" spans="20:20">
      <c r="T4959" s="6"/>
    </row>
    <row r="4960" spans="20:20">
      <c r="T4960" s="6"/>
    </row>
    <row r="4961" spans="20:20">
      <c r="T4961" s="6"/>
    </row>
    <row r="4962" spans="20:20">
      <c r="T4962" s="6"/>
    </row>
    <row r="4963" spans="20:20">
      <c r="T4963" s="6"/>
    </row>
    <row r="4964" spans="20:20">
      <c r="T4964" s="6"/>
    </row>
    <row r="4965" spans="20:20">
      <c r="T4965" s="6"/>
    </row>
    <row r="4966" spans="20:20">
      <c r="T4966" s="6"/>
    </row>
    <row r="4967" spans="20:20">
      <c r="T4967" s="6"/>
    </row>
    <row r="4968" spans="20:20">
      <c r="T4968" s="6"/>
    </row>
    <row r="4969" spans="20:20">
      <c r="T4969" s="6"/>
    </row>
    <row r="4970" spans="20:20">
      <c r="T4970" s="6"/>
    </row>
    <row r="4971" spans="20:20">
      <c r="T4971" s="6"/>
    </row>
    <row r="4972" spans="20:20">
      <c r="T4972" s="6"/>
    </row>
    <row r="4973" spans="20:20">
      <c r="T4973" s="6"/>
    </row>
    <row r="4974" spans="20:20">
      <c r="T4974" s="6"/>
    </row>
    <row r="4975" spans="20:20">
      <c r="T4975" s="6"/>
    </row>
    <row r="4976" spans="20:20">
      <c r="T4976" s="6"/>
    </row>
    <row r="4977" spans="20:20">
      <c r="T4977" s="6"/>
    </row>
    <row r="4978" spans="20:20">
      <c r="T4978" s="6"/>
    </row>
    <row r="4979" spans="20:20">
      <c r="T4979" s="6"/>
    </row>
    <row r="4980" spans="20:20">
      <c r="T4980" s="6"/>
    </row>
    <row r="4981" spans="20:20">
      <c r="T4981" s="6"/>
    </row>
    <row r="4982" spans="20:20">
      <c r="T4982" s="6"/>
    </row>
    <row r="4983" spans="20:20">
      <c r="T4983" s="6"/>
    </row>
    <row r="4984" spans="20:20">
      <c r="T4984" s="6"/>
    </row>
    <row r="4985" spans="20:20">
      <c r="T4985" s="6"/>
    </row>
    <row r="4986" spans="20:20">
      <c r="T4986" s="6"/>
    </row>
    <row r="4987" spans="20:20">
      <c r="T4987" s="6"/>
    </row>
    <row r="4988" spans="20:20">
      <c r="T4988" s="6"/>
    </row>
    <row r="4989" spans="20:20">
      <c r="T4989" s="6"/>
    </row>
    <row r="4990" spans="20:20">
      <c r="T4990" s="6"/>
    </row>
    <row r="4991" spans="20:20">
      <c r="T4991" s="6"/>
    </row>
    <row r="4992" spans="20:20">
      <c r="T4992" s="6"/>
    </row>
    <row r="4993" spans="20:20">
      <c r="T4993" s="6"/>
    </row>
    <row r="4994" spans="20:20">
      <c r="T4994" s="6"/>
    </row>
    <row r="4995" spans="20:20">
      <c r="T4995" s="6"/>
    </row>
    <row r="4996" spans="20:20">
      <c r="T4996" s="6"/>
    </row>
    <row r="4997" spans="20:20">
      <c r="T4997" s="6"/>
    </row>
    <row r="4998" spans="20:20">
      <c r="T4998" s="6"/>
    </row>
    <row r="4999" spans="20:20">
      <c r="T4999" s="6"/>
    </row>
    <row r="5000" spans="20:20">
      <c r="T5000" s="6"/>
    </row>
    <row r="5001" spans="20:20">
      <c r="T5001" s="6"/>
    </row>
    <row r="5002" spans="20:20">
      <c r="T5002" s="6"/>
    </row>
    <row r="5003" spans="20:20">
      <c r="T5003" s="6"/>
    </row>
    <row r="5004" spans="20:20">
      <c r="T5004" s="6"/>
    </row>
    <row r="5005" spans="20:20">
      <c r="T5005" s="6"/>
    </row>
    <row r="5006" spans="20:20">
      <c r="T5006" s="6"/>
    </row>
    <row r="5007" spans="20:20">
      <c r="T5007" s="6"/>
    </row>
    <row r="5008" spans="20:20">
      <c r="T5008" s="6"/>
    </row>
    <row r="5009" spans="20:20">
      <c r="T5009" s="6"/>
    </row>
    <row r="5010" spans="20:20">
      <c r="T5010" s="6"/>
    </row>
    <row r="5011" spans="20:20">
      <c r="T5011" s="6"/>
    </row>
    <row r="5012" spans="20:20">
      <c r="T5012" s="6"/>
    </row>
    <row r="5013" spans="20:20">
      <c r="T5013" s="6"/>
    </row>
    <row r="5014" spans="20:20">
      <c r="T5014" s="6"/>
    </row>
    <row r="5015" spans="20:20">
      <c r="T5015" s="6"/>
    </row>
    <row r="5016" spans="20:20">
      <c r="T5016" s="6"/>
    </row>
    <row r="5017" spans="20:20">
      <c r="T5017" s="6"/>
    </row>
    <row r="5018" spans="20:20">
      <c r="T5018" s="6"/>
    </row>
    <row r="5019" spans="20:20">
      <c r="T5019" s="6"/>
    </row>
    <row r="5020" spans="20:20">
      <c r="T5020" s="6"/>
    </row>
    <row r="5021" spans="20:20">
      <c r="T5021" s="6"/>
    </row>
    <row r="5022" spans="20:20">
      <c r="T5022" s="6"/>
    </row>
    <row r="5023" spans="20:20">
      <c r="T5023" s="6"/>
    </row>
    <row r="5024" spans="20:20">
      <c r="T5024" s="6"/>
    </row>
    <row r="5025" spans="20:20">
      <c r="T5025" s="6"/>
    </row>
    <row r="5026" spans="20:20">
      <c r="T5026" s="6"/>
    </row>
    <row r="5027" spans="20:20">
      <c r="T5027" s="6"/>
    </row>
    <row r="5028" spans="20:20">
      <c r="T5028" s="6"/>
    </row>
    <row r="5029" spans="20:20">
      <c r="T5029" s="6"/>
    </row>
    <row r="5030" spans="20:20">
      <c r="T5030" s="6"/>
    </row>
    <row r="5031" spans="20:20">
      <c r="T5031" s="6"/>
    </row>
    <row r="5032" spans="20:20">
      <c r="T5032" s="6"/>
    </row>
    <row r="5033" spans="20:20">
      <c r="T5033" s="6"/>
    </row>
    <row r="5034" spans="20:20">
      <c r="T5034" s="6"/>
    </row>
    <row r="5035" spans="20:20">
      <c r="T5035" s="6"/>
    </row>
    <row r="5036" spans="20:20">
      <c r="T5036" s="6"/>
    </row>
    <row r="5037" spans="20:20">
      <c r="T5037" s="6"/>
    </row>
    <row r="5038" spans="20:20">
      <c r="T5038" s="6"/>
    </row>
    <row r="5039" spans="20:20">
      <c r="T5039" s="6"/>
    </row>
    <row r="5040" spans="20:20">
      <c r="T5040" s="6"/>
    </row>
    <row r="5041" spans="20:20">
      <c r="T5041" s="6"/>
    </row>
    <row r="5042" spans="20:20">
      <c r="T5042" s="6"/>
    </row>
    <row r="5043" spans="20:20">
      <c r="T5043" s="6"/>
    </row>
    <row r="5044" spans="20:20">
      <c r="T5044" s="6"/>
    </row>
    <row r="5045" spans="20:20">
      <c r="T5045" s="6"/>
    </row>
    <row r="5046" spans="20:20">
      <c r="T5046" s="6"/>
    </row>
    <row r="5047" spans="20:20">
      <c r="T5047" s="6"/>
    </row>
    <row r="5048" spans="20:20">
      <c r="T5048" s="6"/>
    </row>
    <row r="5049" spans="20:20">
      <c r="T5049" s="6"/>
    </row>
    <row r="5050" spans="20:20">
      <c r="T5050" s="6"/>
    </row>
    <row r="5051" spans="20:20">
      <c r="T5051" s="6"/>
    </row>
    <row r="5052" spans="20:20">
      <c r="T5052" s="6"/>
    </row>
    <row r="5053" spans="20:20">
      <c r="T5053" s="6"/>
    </row>
    <row r="5054" spans="20:20">
      <c r="T5054" s="6"/>
    </row>
    <row r="5055" spans="20:20">
      <c r="T5055" s="6"/>
    </row>
    <row r="5056" spans="20:20">
      <c r="T5056" s="6"/>
    </row>
    <row r="5057" spans="20:20">
      <c r="T5057" s="6"/>
    </row>
    <row r="5058" spans="20:20">
      <c r="T5058" s="6"/>
    </row>
    <row r="5059" spans="20:20">
      <c r="T5059" s="6"/>
    </row>
    <row r="5060" spans="20:20">
      <c r="T5060" s="6"/>
    </row>
    <row r="5061" spans="20:20">
      <c r="T5061" s="6"/>
    </row>
    <row r="5062" spans="20:20">
      <c r="T5062" s="6"/>
    </row>
    <row r="5063" spans="20:20">
      <c r="T5063" s="6"/>
    </row>
    <row r="5064" spans="20:20">
      <c r="T5064" s="6"/>
    </row>
    <row r="5065" spans="20:20">
      <c r="T5065" s="6"/>
    </row>
    <row r="5066" spans="20:20">
      <c r="T5066" s="6"/>
    </row>
    <row r="5067" spans="20:20">
      <c r="T5067" s="6"/>
    </row>
    <row r="5068" spans="20:20">
      <c r="T5068" s="6"/>
    </row>
    <row r="5069" spans="20:20">
      <c r="T5069" s="6"/>
    </row>
    <row r="5070" spans="20:20">
      <c r="T5070" s="6"/>
    </row>
    <row r="5071" spans="20:20">
      <c r="T5071" s="6"/>
    </row>
    <row r="5072" spans="20:20">
      <c r="T5072" s="6"/>
    </row>
    <row r="5073" spans="20:20">
      <c r="T5073" s="6"/>
    </row>
    <row r="5074" spans="20:20">
      <c r="T5074" s="6"/>
    </row>
    <row r="5075" spans="20:20">
      <c r="T5075" s="6"/>
    </row>
    <row r="5076" spans="20:20">
      <c r="T5076" s="6"/>
    </row>
    <row r="5077" spans="20:20">
      <c r="T5077" s="6"/>
    </row>
    <row r="5078" spans="20:20">
      <c r="T5078" s="6"/>
    </row>
    <row r="5079" spans="20:20">
      <c r="T5079" s="6"/>
    </row>
    <row r="5080" spans="20:20">
      <c r="T5080" s="6"/>
    </row>
    <row r="5081" spans="20:20">
      <c r="T5081" s="6"/>
    </row>
    <row r="5082" spans="20:20">
      <c r="T5082" s="6"/>
    </row>
    <row r="5083" spans="20:20">
      <c r="T5083" s="6"/>
    </row>
    <row r="5084" spans="20:20">
      <c r="T5084" s="6"/>
    </row>
    <row r="5085" spans="20:20">
      <c r="T5085" s="6"/>
    </row>
    <row r="5086" spans="20:20">
      <c r="T5086" s="6"/>
    </row>
    <row r="5087" spans="20:20">
      <c r="T5087" s="6"/>
    </row>
    <row r="5088" spans="20:20">
      <c r="T5088" s="6"/>
    </row>
    <row r="5089" spans="20:20">
      <c r="T5089" s="6"/>
    </row>
    <row r="5090" spans="20:20">
      <c r="T5090" s="6"/>
    </row>
    <row r="5091" spans="20:20">
      <c r="T5091" s="6"/>
    </row>
    <row r="5092" spans="20:20">
      <c r="T5092" s="6"/>
    </row>
    <row r="5093" spans="20:20">
      <c r="T5093" s="6"/>
    </row>
    <row r="5094" spans="20:20">
      <c r="T5094" s="6"/>
    </row>
    <row r="5095" spans="20:20">
      <c r="T5095" s="6"/>
    </row>
    <row r="5096" spans="20:20">
      <c r="T5096" s="6"/>
    </row>
    <row r="5097" spans="20:20">
      <c r="T5097" s="6"/>
    </row>
    <row r="5098" spans="20:20">
      <c r="T5098" s="6"/>
    </row>
    <row r="5099" spans="20:20">
      <c r="T5099" s="6"/>
    </row>
    <row r="5100" spans="20:20">
      <c r="T5100" s="6"/>
    </row>
    <row r="5101" spans="20:20">
      <c r="T5101" s="6"/>
    </row>
    <row r="5102" spans="20:20">
      <c r="T5102" s="6"/>
    </row>
    <row r="5103" spans="20:20">
      <c r="T5103" s="6"/>
    </row>
    <row r="5104" spans="20:20">
      <c r="T5104" s="6"/>
    </row>
    <row r="5105" spans="20:20">
      <c r="T5105" s="6"/>
    </row>
    <row r="5106" spans="20:20">
      <c r="T5106" s="6"/>
    </row>
    <row r="5107" spans="20:20">
      <c r="T5107" s="6"/>
    </row>
    <row r="5108" spans="20:20">
      <c r="T5108" s="6"/>
    </row>
    <row r="5109" spans="20:20">
      <c r="T5109" s="6"/>
    </row>
    <row r="5110" spans="20:20">
      <c r="T5110" s="6"/>
    </row>
    <row r="5111" spans="20:20">
      <c r="T5111" s="6"/>
    </row>
    <row r="5112" spans="20:20">
      <c r="T5112" s="6"/>
    </row>
    <row r="5113" spans="20:20">
      <c r="T5113" s="6"/>
    </row>
    <row r="5114" spans="20:20">
      <c r="T5114" s="6"/>
    </row>
    <row r="5115" spans="20:20">
      <c r="T5115" s="6"/>
    </row>
    <row r="5116" spans="20:20">
      <c r="T5116" s="6"/>
    </row>
    <row r="5117" spans="20:20">
      <c r="T5117" s="6"/>
    </row>
    <row r="5118" spans="20:20">
      <c r="T5118" s="6"/>
    </row>
    <row r="5119" spans="20:20">
      <c r="T5119" s="6"/>
    </row>
    <row r="5120" spans="20:20">
      <c r="T5120" s="6"/>
    </row>
    <row r="5121" spans="20:20">
      <c r="T5121" s="6"/>
    </row>
    <row r="5122" spans="20:20">
      <c r="T5122" s="6"/>
    </row>
    <row r="5123" spans="20:20">
      <c r="T5123" s="6"/>
    </row>
    <row r="5124" spans="20:20">
      <c r="T5124" s="6"/>
    </row>
    <row r="5125" spans="20:20">
      <c r="T5125" s="6"/>
    </row>
    <row r="5126" spans="20:20">
      <c r="T5126" s="6"/>
    </row>
    <row r="5127" spans="20:20">
      <c r="T5127" s="6"/>
    </row>
    <row r="5128" spans="20:20">
      <c r="T5128" s="6"/>
    </row>
    <row r="5129" spans="20:20">
      <c r="T5129" s="6"/>
    </row>
    <row r="5130" spans="20:20">
      <c r="T5130" s="6"/>
    </row>
    <row r="5131" spans="20:20">
      <c r="T5131" s="6"/>
    </row>
    <row r="5132" spans="20:20">
      <c r="T5132" s="6"/>
    </row>
    <row r="5133" spans="20:20">
      <c r="T5133" s="6"/>
    </row>
    <row r="5134" spans="20:20">
      <c r="T5134" s="6"/>
    </row>
    <row r="5135" spans="20:20">
      <c r="T5135" s="6"/>
    </row>
    <row r="5136" spans="20:20">
      <c r="T5136" s="6"/>
    </row>
    <row r="5137" spans="20:20">
      <c r="T5137" s="6"/>
    </row>
    <row r="5138" spans="20:20">
      <c r="T5138" s="6"/>
    </row>
    <row r="5139" spans="20:20">
      <c r="T5139" s="6"/>
    </row>
    <row r="5140" spans="20:20">
      <c r="T5140" s="6"/>
    </row>
    <row r="5141" spans="20:20">
      <c r="T5141" s="6"/>
    </row>
    <row r="5142" spans="20:20">
      <c r="T5142" s="6"/>
    </row>
    <row r="5143" spans="20:20">
      <c r="T5143" s="6"/>
    </row>
    <row r="5144" spans="20:20">
      <c r="T5144" s="6"/>
    </row>
    <row r="5145" spans="20:20">
      <c r="T5145" s="6"/>
    </row>
    <row r="5146" spans="20:20">
      <c r="T5146" s="6"/>
    </row>
    <row r="5147" spans="20:20">
      <c r="T5147" s="6"/>
    </row>
    <row r="5148" spans="20:20">
      <c r="T5148" s="6"/>
    </row>
    <row r="5149" spans="20:20">
      <c r="T5149" s="6"/>
    </row>
    <row r="5150" spans="20:20">
      <c r="T5150" s="6"/>
    </row>
    <row r="5151" spans="20:20">
      <c r="T5151" s="6"/>
    </row>
    <row r="5152" spans="20:20">
      <c r="T5152" s="6"/>
    </row>
    <row r="5153" spans="20:20">
      <c r="T5153" s="6"/>
    </row>
    <row r="5154" spans="20:20">
      <c r="T5154" s="6"/>
    </row>
    <row r="5155" spans="20:20">
      <c r="T5155" s="6"/>
    </row>
    <row r="5156" spans="20:20">
      <c r="T5156" s="6"/>
    </row>
    <row r="5157" spans="20:20">
      <c r="T5157" s="6"/>
    </row>
    <row r="5158" spans="20:20">
      <c r="T5158" s="6"/>
    </row>
    <row r="5159" spans="20:20">
      <c r="T5159" s="6"/>
    </row>
    <row r="5160" spans="20:20">
      <c r="T5160" s="6"/>
    </row>
    <row r="5161" spans="20:20">
      <c r="T5161" s="6"/>
    </row>
    <row r="5162" spans="20:20">
      <c r="T5162" s="6"/>
    </row>
    <row r="5163" spans="20:20">
      <c r="T5163" s="6"/>
    </row>
    <row r="5164" spans="20:20">
      <c r="T5164" s="6"/>
    </row>
    <row r="5165" spans="20:20">
      <c r="T5165" s="6"/>
    </row>
    <row r="5166" spans="20:20">
      <c r="T5166" s="6"/>
    </row>
    <row r="5167" spans="20:20">
      <c r="T5167" s="6"/>
    </row>
    <row r="5168" spans="20:20">
      <c r="T5168" s="6"/>
    </row>
    <row r="5169" spans="20:20">
      <c r="T5169" s="6"/>
    </row>
    <row r="5170" spans="20:20">
      <c r="T5170" s="6"/>
    </row>
    <row r="5171" spans="20:20">
      <c r="T5171" s="6"/>
    </row>
    <row r="5172" spans="20:20">
      <c r="T5172" s="6"/>
    </row>
    <row r="5173" spans="20:20">
      <c r="T5173" s="6"/>
    </row>
    <row r="5174" spans="20:20">
      <c r="T5174" s="6"/>
    </row>
    <row r="5175" spans="20:20">
      <c r="T5175" s="6"/>
    </row>
    <row r="5176" spans="20:20">
      <c r="T5176" s="6"/>
    </row>
    <row r="5177" spans="20:20">
      <c r="T5177" s="6"/>
    </row>
    <row r="5178" spans="20:20">
      <c r="T5178" s="6"/>
    </row>
    <row r="5179" spans="20:20">
      <c r="T5179" s="6"/>
    </row>
    <row r="5180" spans="20:20">
      <c r="T5180" s="6"/>
    </row>
    <row r="5181" spans="20:20">
      <c r="T5181" s="6"/>
    </row>
    <row r="5182" spans="20:20">
      <c r="T5182" s="6"/>
    </row>
    <row r="5183" spans="20:20">
      <c r="T5183" s="6"/>
    </row>
    <row r="5184" spans="20:20">
      <c r="T5184" s="6"/>
    </row>
    <row r="5185" spans="20:20">
      <c r="T5185" s="6"/>
    </row>
    <row r="5186" spans="20:20">
      <c r="T5186" s="6"/>
    </row>
    <row r="5187" spans="20:20">
      <c r="T5187" s="6"/>
    </row>
    <row r="5188" spans="20:20">
      <c r="T5188" s="6"/>
    </row>
    <row r="5189" spans="20:20">
      <c r="T5189" s="6"/>
    </row>
    <row r="5190" spans="20:20">
      <c r="T5190" s="6"/>
    </row>
    <row r="5191" spans="20:20">
      <c r="T5191" s="6"/>
    </row>
    <row r="5192" spans="20:20">
      <c r="T5192" s="6"/>
    </row>
    <row r="5193" spans="20:20">
      <c r="T5193" s="6"/>
    </row>
    <row r="5194" spans="20:20">
      <c r="T5194" s="6"/>
    </row>
    <row r="5195" spans="20:20">
      <c r="T5195" s="6"/>
    </row>
    <row r="5196" spans="20:20">
      <c r="T5196" s="6"/>
    </row>
    <row r="5197" spans="20:20">
      <c r="T5197" s="6"/>
    </row>
    <row r="5198" spans="20:20">
      <c r="T5198" s="6"/>
    </row>
    <row r="5199" spans="20:20">
      <c r="T5199" s="6"/>
    </row>
    <row r="5200" spans="20:20">
      <c r="T5200" s="6"/>
    </row>
    <row r="5201" spans="20:20">
      <c r="T5201" s="6"/>
    </row>
    <row r="5202" spans="20:20">
      <c r="T5202" s="6"/>
    </row>
    <row r="5203" spans="20:20">
      <c r="T5203" s="6"/>
    </row>
    <row r="5204" spans="20:20">
      <c r="T5204" s="6"/>
    </row>
    <row r="5205" spans="20:20">
      <c r="T5205" s="6"/>
    </row>
    <row r="5206" spans="20:20">
      <c r="T5206" s="6"/>
    </row>
    <row r="5207" spans="20:20">
      <c r="T5207" s="6"/>
    </row>
    <row r="5208" spans="20:20">
      <c r="T5208" s="6"/>
    </row>
    <row r="5209" spans="20:20">
      <c r="T5209" s="6"/>
    </row>
    <row r="5210" spans="20:20">
      <c r="T5210" s="6"/>
    </row>
    <row r="5211" spans="20:20">
      <c r="T5211" s="6"/>
    </row>
    <row r="5212" spans="20:20">
      <c r="T5212" s="6"/>
    </row>
    <row r="5213" spans="20:20">
      <c r="T5213" s="6"/>
    </row>
    <row r="5214" spans="20:20">
      <c r="T5214" s="6"/>
    </row>
    <row r="5215" spans="20:20">
      <c r="T5215" s="6"/>
    </row>
    <row r="5216" spans="20:20">
      <c r="T5216" s="6"/>
    </row>
    <row r="5217" spans="20:20">
      <c r="T5217" s="6"/>
    </row>
    <row r="5218" spans="20:20">
      <c r="T5218" s="6"/>
    </row>
    <row r="5219" spans="20:20">
      <c r="T5219" s="6"/>
    </row>
    <row r="5220" spans="20:20">
      <c r="T5220" s="6"/>
    </row>
    <row r="5221" spans="20:20">
      <c r="T5221" s="6"/>
    </row>
    <row r="5222" spans="20:20">
      <c r="T5222" s="6"/>
    </row>
    <row r="5223" spans="20:20">
      <c r="T5223" s="6"/>
    </row>
    <row r="5224" spans="20:20">
      <c r="T5224" s="6"/>
    </row>
    <row r="5225" spans="20:20">
      <c r="T5225" s="6"/>
    </row>
    <row r="5226" spans="20:20">
      <c r="T5226" s="6"/>
    </row>
    <row r="5227" spans="20:20">
      <c r="T5227" s="6"/>
    </row>
    <row r="5228" spans="20:20">
      <c r="T5228" s="6"/>
    </row>
    <row r="5229" spans="20:20">
      <c r="T5229" s="6"/>
    </row>
    <row r="5230" spans="20:20">
      <c r="T5230" s="6"/>
    </row>
    <row r="5231" spans="20:20">
      <c r="T5231" s="6"/>
    </row>
    <row r="5232" spans="20:20">
      <c r="T5232" s="6"/>
    </row>
    <row r="5233" spans="20:20">
      <c r="T5233" s="6"/>
    </row>
    <row r="5234" spans="20:20">
      <c r="T5234" s="6"/>
    </row>
    <row r="5235" spans="20:20">
      <c r="T5235" s="6"/>
    </row>
    <row r="5236" spans="20:20">
      <c r="T5236" s="6"/>
    </row>
    <row r="5237" spans="20:20">
      <c r="T5237" s="6"/>
    </row>
    <row r="5238" spans="20:20">
      <c r="T5238" s="6"/>
    </row>
    <row r="5239" spans="20:20">
      <c r="T5239" s="6"/>
    </row>
    <row r="5240" spans="20:20">
      <c r="T5240" s="6"/>
    </row>
    <row r="5241" spans="20:20">
      <c r="T5241" s="6"/>
    </row>
    <row r="5242" spans="20:20">
      <c r="T5242" s="6"/>
    </row>
    <row r="5243" spans="20:20">
      <c r="T5243" s="6"/>
    </row>
    <row r="5244" spans="20:20">
      <c r="T5244" s="6"/>
    </row>
    <row r="5245" spans="20:20">
      <c r="T5245" s="6"/>
    </row>
    <row r="5246" spans="20:20">
      <c r="T5246" s="6"/>
    </row>
    <row r="5247" spans="20:20">
      <c r="T5247" s="6"/>
    </row>
    <row r="5248" spans="20:20">
      <c r="T5248" s="6"/>
    </row>
    <row r="5249" spans="20:20">
      <c r="T5249" s="6"/>
    </row>
    <row r="5250" spans="20:20">
      <c r="T5250" s="6"/>
    </row>
    <row r="5251" spans="20:20">
      <c r="T5251" s="6"/>
    </row>
    <row r="5252" spans="20:20">
      <c r="T5252" s="6"/>
    </row>
    <row r="5253" spans="20:20">
      <c r="T5253" s="6"/>
    </row>
    <row r="5254" spans="20:20">
      <c r="T5254" s="6"/>
    </row>
    <row r="5255" spans="20:20">
      <c r="T5255" s="6"/>
    </row>
    <row r="5256" spans="20:20">
      <c r="T5256" s="6"/>
    </row>
    <row r="5257" spans="20:20">
      <c r="T5257" s="6"/>
    </row>
    <row r="5258" spans="20:20">
      <c r="T5258" s="6"/>
    </row>
    <row r="5259" spans="20:20">
      <c r="T5259" s="6"/>
    </row>
    <row r="5260" spans="20:20">
      <c r="T5260" s="6"/>
    </row>
    <row r="5261" spans="20:20">
      <c r="T5261" s="6"/>
    </row>
    <row r="5262" spans="20:20">
      <c r="T5262" s="6"/>
    </row>
    <row r="5263" spans="20:20">
      <c r="T5263" s="6"/>
    </row>
    <row r="5264" spans="20:20">
      <c r="T5264" s="6"/>
    </row>
    <row r="5265" spans="20:20">
      <c r="T5265" s="6"/>
    </row>
    <row r="5266" spans="20:20">
      <c r="T5266" s="6"/>
    </row>
    <row r="5267" spans="20:20">
      <c r="T5267" s="6"/>
    </row>
    <row r="5268" spans="20:20">
      <c r="T5268" s="6"/>
    </row>
    <row r="5269" spans="20:20">
      <c r="T5269" s="6"/>
    </row>
    <row r="5270" spans="20:20">
      <c r="T5270" s="6"/>
    </row>
    <row r="5271" spans="20:20">
      <c r="T5271" s="6"/>
    </row>
    <row r="5272" spans="20:20">
      <c r="T5272" s="6"/>
    </row>
    <row r="5273" spans="20:20">
      <c r="T5273" s="6"/>
    </row>
    <row r="5274" spans="20:20">
      <c r="T5274" s="6"/>
    </row>
    <row r="5275" spans="20:20">
      <c r="T5275" s="6"/>
    </row>
    <row r="5276" spans="20:20">
      <c r="T5276" s="6"/>
    </row>
    <row r="5277" spans="20:20">
      <c r="T5277" s="6"/>
    </row>
    <row r="5278" spans="20:20">
      <c r="T5278" s="6"/>
    </row>
    <row r="5279" spans="20:20">
      <c r="T5279" s="6"/>
    </row>
    <row r="5280" spans="20:20">
      <c r="T5280" s="6"/>
    </row>
    <row r="5281" spans="20:20">
      <c r="T5281" s="6"/>
    </row>
    <row r="5282" spans="20:20">
      <c r="T5282" s="6"/>
    </row>
    <row r="5283" spans="20:20">
      <c r="T5283" s="6"/>
    </row>
    <row r="5284" spans="20:20">
      <c r="T5284" s="6"/>
    </row>
    <row r="5285" spans="20:20">
      <c r="T5285" s="6"/>
    </row>
    <row r="5286" spans="20:20">
      <c r="T5286" s="6"/>
    </row>
    <row r="5287" spans="20:20">
      <c r="T5287" s="6"/>
    </row>
    <row r="5288" spans="20:20">
      <c r="T5288" s="6"/>
    </row>
    <row r="5289" spans="20:20">
      <c r="T5289" s="6"/>
    </row>
    <row r="5290" spans="20:20">
      <c r="T5290" s="6"/>
    </row>
    <row r="5291" spans="20:20">
      <c r="T5291" s="6"/>
    </row>
    <row r="5292" spans="20:20">
      <c r="T5292" s="6"/>
    </row>
    <row r="5293" spans="20:20">
      <c r="T5293" s="6"/>
    </row>
    <row r="5294" spans="20:20">
      <c r="T5294" s="6"/>
    </row>
    <row r="5295" spans="20:20">
      <c r="T5295" s="6"/>
    </row>
    <row r="5296" spans="20:20">
      <c r="T5296" s="6"/>
    </row>
    <row r="5297" spans="20:20">
      <c r="T5297" s="6"/>
    </row>
    <row r="5298" spans="20:20">
      <c r="T5298" s="6"/>
    </row>
    <row r="5299" spans="20:20">
      <c r="T5299" s="6"/>
    </row>
    <row r="5300" spans="20:20">
      <c r="T5300" s="6"/>
    </row>
    <row r="5301" spans="20:20">
      <c r="T5301" s="6"/>
    </row>
    <row r="5302" spans="20:20">
      <c r="T5302" s="6"/>
    </row>
    <row r="5303" spans="20:20">
      <c r="T5303" s="6"/>
    </row>
    <row r="5304" spans="20:20">
      <c r="T5304" s="6"/>
    </row>
    <row r="5305" spans="20:20">
      <c r="T5305" s="6"/>
    </row>
    <row r="5306" spans="20:20">
      <c r="T5306" s="6"/>
    </row>
    <row r="5307" spans="20:20">
      <c r="T5307" s="6"/>
    </row>
    <row r="5308" spans="20:20">
      <c r="T5308" s="6"/>
    </row>
    <row r="5309" spans="20:20">
      <c r="T5309" s="6"/>
    </row>
    <row r="5310" spans="20:20">
      <c r="T5310" s="6"/>
    </row>
    <row r="5311" spans="20:20">
      <c r="T5311" s="6"/>
    </row>
    <row r="5312" spans="20:20">
      <c r="T5312" s="6"/>
    </row>
    <row r="5313" spans="20:20">
      <c r="T5313" s="6"/>
    </row>
    <row r="5314" spans="20:20">
      <c r="T5314" s="6"/>
    </row>
    <row r="5315" spans="20:20">
      <c r="T5315" s="6"/>
    </row>
    <row r="5316" spans="20:20">
      <c r="T5316" s="6"/>
    </row>
    <row r="5317" spans="20:20">
      <c r="T5317" s="6"/>
    </row>
    <row r="5318" spans="20:20">
      <c r="T5318" s="6"/>
    </row>
    <row r="5319" spans="20:20">
      <c r="T5319" s="6"/>
    </row>
    <row r="5320" spans="20:20">
      <c r="T5320" s="6"/>
    </row>
    <row r="5321" spans="20:20">
      <c r="T5321" s="6"/>
    </row>
    <row r="5322" spans="20:20">
      <c r="T5322" s="6"/>
    </row>
    <row r="5323" spans="20:20">
      <c r="T5323" s="6"/>
    </row>
    <row r="5324" spans="20:20">
      <c r="T5324" s="6"/>
    </row>
    <row r="5325" spans="20:20">
      <c r="T5325" s="6"/>
    </row>
    <row r="5326" spans="20:20">
      <c r="T5326" s="6"/>
    </row>
    <row r="5327" spans="20:20">
      <c r="T5327" s="6"/>
    </row>
    <row r="5328" spans="20:20">
      <c r="T5328" s="6"/>
    </row>
    <row r="5329" spans="20:20">
      <c r="T5329" s="6"/>
    </row>
    <row r="5330" spans="20:20">
      <c r="T5330" s="6"/>
    </row>
    <row r="5331" spans="20:20">
      <c r="T5331" s="6"/>
    </row>
    <row r="5332" spans="20:20">
      <c r="T5332" s="6"/>
    </row>
    <row r="5333" spans="20:20">
      <c r="T5333" s="6"/>
    </row>
    <row r="5334" spans="20:20">
      <c r="T5334" s="6"/>
    </row>
    <row r="5335" spans="20:20">
      <c r="T5335" s="6"/>
    </row>
    <row r="5336" spans="20:20">
      <c r="T5336" s="6"/>
    </row>
    <row r="5337" spans="20:20">
      <c r="T5337" s="6"/>
    </row>
    <row r="5338" spans="20:20">
      <c r="T5338" s="6"/>
    </row>
    <row r="5339" spans="20:20">
      <c r="T5339" s="6"/>
    </row>
    <row r="5340" spans="20:20">
      <c r="T5340" s="6"/>
    </row>
    <row r="5341" spans="20:20">
      <c r="T5341" s="6"/>
    </row>
    <row r="5342" spans="20:20">
      <c r="T5342" s="6"/>
    </row>
    <row r="5343" spans="20:20">
      <c r="T5343" s="6"/>
    </row>
    <row r="5344" spans="20:20">
      <c r="T5344" s="6"/>
    </row>
    <row r="5345" spans="20:20">
      <c r="T5345" s="6"/>
    </row>
    <row r="5346" spans="20:20">
      <c r="T5346" s="6"/>
    </row>
    <row r="5347" spans="20:20">
      <c r="T5347" s="6"/>
    </row>
    <row r="5348" spans="20:20">
      <c r="T5348" s="6"/>
    </row>
    <row r="5349" spans="20:20">
      <c r="T5349" s="6"/>
    </row>
    <row r="5350" spans="20:20">
      <c r="T5350" s="6"/>
    </row>
    <row r="5351" spans="20:20">
      <c r="T5351" s="6"/>
    </row>
    <row r="5352" spans="20:20">
      <c r="T5352" s="6"/>
    </row>
    <row r="5353" spans="20:20">
      <c r="T5353" s="6"/>
    </row>
    <row r="5354" spans="20:20">
      <c r="T5354" s="6"/>
    </row>
    <row r="5355" spans="20:20">
      <c r="T5355" s="6"/>
    </row>
    <row r="5356" spans="20:20">
      <c r="T5356" s="6"/>
    </row>
    <row r="5357" spans="20:20">
      <c r="T5357" s="6"/>
    </row>
    <row r="5358" spans="20:20">
      <c r="T5358" s="6"/>
    </row>
    <row r="5359" spans="20:20">
      <c r="T5359" s="6"/>
    </row>
    <row r="5360" spans="20:20">
      <c r="T5360" s="6"/>
    </row>
    <row r="5361" spans="20:20">
      <c r="T5361" s="6"/>
    </row>
    <row r="5362" spans="20:20">
      <c r="T5362" s="6"/>
    </row>
    <row r="5363" spans="20:20">
      <c r="T5363" s="6"/>
    </row>
    <row r="5364" spans="20:20">
      <c r="T5364" s="6"/>
    </row>
    <row r="5365" spans="20:20">
      <c r="T5365" s="6"/>
    </row>
    <row r="5366" spans="20:20">
      <c r="T5366" s="6"/>
    </row>
    <row r="5367" spans="20:20">
      <c r="T5367" s="6"/>
    </row>
    <row r="5368" spans="20:20">
      <c r="T5368" s="6"/>
    </row>
    <row r="5369" spans="20:20">
      <c r="T5369" s="6"/>
    </row>
    <row r="5370" spans="20:20">
      <c r="T5370" s="6"/>
    </row>
    <row r="5371" spans="20:20">
      <c r="T5371" s="6"/>
    </row>
    <row r="5372" spans="20:20">
      <c r="T5372" s="6"/>
    </row>
    <row r="5373" spans="20:20">
      <c r="T5373" s="6"/>
    </row>
    <row r="5374" spans="20:20">
      <c r="T5374" s="6"/>
    </row>
    <row r="5375" spans="20:20">
      <c r="T5375" s="6"/>
    </row>
    <row r="5376" spans="20:20">
      <c r="T5376" s="6"/>
    </row>
    <row r="5377" spans="20:20">
      <c r="T5377" s="6"/>
    </row>
    <row r="5378" spans="20:20">
      <c r="T5378" s="6"/>
    </row>
    <row r="5379" spans="20:20">
      <c r="T5379" s="6"/>
    </row>
    <row r="5380" spans="20:20">
      <c r="T5380" s="6"/>
    </row>
    <row r="5381" spans="20:20">
      <c r="T5381" s="6"/>
    </row>
    <row r="5382" spans="20:20">
      <c r="T5382" s="6"/>
    </row>
    <row r="5383" spans="20:20">
      <c r="T5383" s="6"/>
    </row>
    <row r="5384" spans="20:20">
      <c r="T5384" s="6"/>
    </row>
    <row r="5385" spans="20:20">
      <c r="T5385" s="6"/>
    </row>
    <row r="5386" spans="20:20">
      <c r="T5386" s="6"/>
    </row>
    <row r="5387" spans="20:20">
      <c r="T5387" s="6"/>
    </row>
    <row r="5388" spans="20:20">
      <c r="T5388" s="6"/>
    </row>
    <row r="5389" spans="20:20">
      <c r="T5389" s="6"/>
    </row>
    <row r="5390" spans="20:20">
      <c r="T5390" s="6"/>
    </row>
    <row r="5391" spans="20:20">
      <c r="T5391" s="6"/>
    </row>
    <row r="5392" spans="20:20">
      <c r="T5392" s="6"/>
    </row>
    <row r="5393" spans="20:20">
      <c r="T5393" s="6"/>
    </row>
    <row r="5394" spans="20:20">
      <c r="T5394" s="6"/>
    </row>
    <row r="5395" spans="20:20">
      <c r="T5395" s="6"/>
    </row>
    <row r="5396" spans="20:20">
      <c r="T5396" s="6"/>
    </row>
    <row r="5397" spans="20:20">
      <c r="T5397" s="6"/>
    </row>
    <row r="5398" spans="20:20">
      <c r="T5398" s="6"/>
    </row>
    <row r="5399" spans="20:20">
      <c r="T5399" s="6"/>
    </row>
    <row r="5400" spans="20:20">
      <c r="T5400" s="6"/>
    </row>
    <row r="5401" spans="20:20">
      <c r="T5401" s="6"/>
    </row>
    <row r="5402" spans="20:20">
      <c r="T5402" s="6"/>
    </row>
    <row r="5403" spans="20:20">
      <c r="T5403" s="6"/>
    </row>
    <row r="5404" spans="20:20">
      <c r="T5404" s="6"/>
    </row>
    <row r="5405" spans="20:20">
      <c r="T5405" s="6"/>
    </row>
    <row r="5406" spans="20:20">
      <c r="T5406" s="6"/>
    </row>
    <row r="5407" spans="20:20">
      <c r="T5407" s="6"/>
    </row>
    <row r="5408" spans="20:20">
      <c r="T5408" s="6"/>
    </row>
    <row r="5409" spans="20:20">
      <c r="T5409" s="6"/>
    </row>
    <row r="5410" spans="20:20">
      <c r="T5410" s="6"/>
    </row>
    <row r="5411" spans="20:20">
      <c r="T5411" s="6"/>
    </row>
    <row r="5412" spans="20:20">
      <c r="T5412" s="6"/>
    </row>
    <row r="5413" spans="20:20">
      <c r="T5413" s="6"/>
    </row>
    <row r="5414" spans="20:20">
      <c r="T5414" s="6"/>
    </row>
    <row r="5415" spans="20:20">
      <c r="T5415" s="6"/>
    </row>
    <row r="5416" spans="20:20">
      <c r="T5416" s="6"/>
    </row>
    <row r="5417" spans="20:20">
      <c r="T5417" s="6"/>
    </row>
    <row r="5418" spans="20:20">
      <c r="T5418" s="6"/>
    </row>
    <row r="5419" spans="20:20">
      <c r="T5419" s="6"/>
    </row>
    <row r="5420" spans="20:20">
      <c r="T5420" s="6"/>
    </row>
    <row r="5421" spans="20:20">
      <c r="T5421" s="6"/>
    </row>
    <row r="5422" spans="20:20">
      <c r="T5422" s="6"/>
    </row>
    <row r="5423" spans="20:20">
      <c r="T5423" s="6"/>
    </row>
    <row r="5424" spans="20:20">
      <c r="T5424" s="6"/>
    </row>
    <row r="5425" spans="20:20">
      <c r="T5425" s="6"/>
    </row>
    <row r="5426" spans="20:20">
      <c r="T5426" s="6"/>
    </row>
    <row r="5427" spans="20:20">
      <c r="T5427" s="6"/>
    </row>
    <row r="5428" spans="20:20">
      <c r="T5428" s="6"/>
    </row>
    <row r="5429" spans="20:20">
      <c r="T5429" s="6"/>
    </row>
    <row r="5430" spans="20:20">
      <c r="T5430" s="6"/>
    </row>
    <row r="5431" spans="20:20">
      <c r="T5431" s="6"/>
    </row>
    <row r="5432" spans="20:20">
      <c r="T5432" s="6"/>
    </row>
    <row r="5433" spans="20:20">
      <c r="T5433" s="6"/>
    </row>
    <row r="5434" spans="20:20">
      <c r="T5434" s="6"/>
    </row>
    <row r="5435" spans="20:20">
      <c r="T5435" s="6"/>
    </row>
    <row r="5436" spans="20:20">
      <c r="T5436" s="6"/>
    </row>
    <row r="5437" spans="20:20">
      <c r="T5437" s="6"/>
    </row>
    <row r="5438" spans="20:20">
      <c r="T5438" s="6"/>
    </row>
    <row r="5439" spans="20:20">
      <c r="T5439" s="6"/>
    </row>
    <row r="5440" spans="20:20">
      <c r="T5440" s="6"/>
    </row>
    <row r="5441" spans="20:20">
      <c r="T5441" s="6"/>
    </row>
    <row r="5442" spans="20:20">
      <c r="T5442" s="6"/>
    </row>
    <row r="5443" spans="20:20">
      <c r="T5443" s="6"/>
    </row>
    <row r="5444" spans="20:20">
      <c r="T5444" s="6"/>
    </row>
    <row r="5445" spans="20:20">
      <c r="T5445" s="6"/>
    </row>
    <row r="5446" spans="20:20">
      <c r="T5446" s="6"/>
    </row>
    <row r="5447" spans="20:20">
      <c r="T5447" s="6"/>
    </row>
    <row r="5448" spans="20:20">
      <c r="T5448" s="6"/>
    </row>
    <row r="5449" spans="20:20">
      <c r="T5449" s="6"/>
    </row>
    <row r="5450" spans="20:20">
      <c r="T5450" s="6"/>
    </row>
    <row r="5451" spans="20:20">
      <c r="T5451" s="6"/>
    </row>
    <row r="5452" spans="20:20">
      <c r="T5452" s="6"/>
    </row>
    <row r="5453" spans="20:20">
      <c r="T5453" s="6"/>
    </row>
    <row r="5454" spans="20:20">
      <c r="T5454" s="6"/>
    </row>
    <row r="5455" spans="20:20">
      <c r="T5455" s="6"/>
    </row>
    <row r="5456" spans="20:20">
      <c r="T5456" s="6"/>
    </row>
    <row r="5457" spans="20:20">
      <c r="T5457" s="6"/>
    </row>
    <row r="5458" spans="20:20">
      <c r="T5458" s="6"/>
    </row>
    <row r="5459" spans="20:20">
      <c r="T5459" s="6"/>
    </row>
    <row r="5460" spans="20:20">
      <c r="T5460" s="6"/>
    </row>
    <row r="5461" spans="20:20">
      <c r="T5461" s="6"/>
    </row>
    <row r="5462" spans="20:20">
      <c r="T5462" s="6"/>
    </row>
    <row r="5463" spans="20:20">
      <c r="T5463" s="6"/>
    </row>
    <row r="5464" spans="20:20">
      <c r="T5464" s="6"/>
    </row>
    <row r="5465" spans="20:20">
      <c r="T5465" s="6"/>
    </row>
    <row r="5466" spans="20:20">
      <c r="T5466" s="6"/>
    </row>
    <row r="5467" spans="20:20">
      <c r="T5467" s="6"/>
    </row>
    <row r="5468" spans="20:20">
      <c r="T5468" s="6"/>
    </row>
    <row r="5469" spans="20:20">
      <c r="T5469" s="6"/>
    </row>
    <row r="5470" spans="20:20">
      <c r="T5470" s="6"/>
    </row>
    <row r="5471" spans="20:20">
      <c r="T5471" s="6"/>
    </row>
    <row r="5472" spans="20:20">
      <c r="T5472" s="6"/>
    </row>
    <row r="5473" spans="20:20">
      <c r="T5473" s="6"/>
    </row>
    <row r="5474" spans="20:20">
      <c r="T5474" s="6"/>
    </row>
    <row r="5475" spans="20:20">
      <c r="T5475" s="6"/>
    </row>
    <row r="5476" spans="20:20">
      <c r="T5476" s="6"/>
    </row>
    <row r="5477" spans="20:20">
      <c r="T5477" s="6"/>
    </row>
    <row r="5478" spans="20:20">
      <c r="T5478" s="6"/>
    </row>
    <row r="5479" spans="20:20">
      <c r="T5479" s="6"/>
    </row>
    <row r="5480" spans="20:20">
      <c r="T5480" s="6"/>
    </row>
    <row r="5481" spans="20:20">
      <c r="T5481" s="6"/>
    </row>
    <row r="5482" spans="20:20">
      <c r="T5482" s="6"/>
    </row>
    <row r="5483" spans="20:20">
      <c r="T5483" s="6"/>
    </row>
    <row r="5484" spans="20:20">
      <c r="T5484" s="6"/>
    </row>
    <row r="5485" spans="20:20">
      <c r="T5485" s="6"/>
    </row>
    <row r="5486" spans="20:20">
      <c r="T5486" s="6"/>
    </row>
    <row r="5487" spans="20:20">
      <c r="T5487" s="6"/>
    </row>
    <row r="5488" spans="20:20">
      <c r="T5488" s="6"/>
    </row>
    <row r="5489" spans="20:20">
      <c r="T5489" s="6"/>
    </row>
    <row r="5490" spans="20:20">
      <c r="T5490" s="6"/>
    </row>
    <row r="5491" spans="20:20">
      <c r="T5491" s="6"/>
    </row>
    <row r="5492" spans="20:20">
      <c r="T5492" s="6"/>
    </row>
    <row r="5493" spans="20:20">
      <c r="T5493" s="6"/>
    </row>
    <row r="5494" spans="20:20">
      <c r="T5494" s="6"/>
    </row>
    <row r="5495" spans="20:20">
      <c r="T5495" s="6"/>
    </row>
    <row r="5496" spans="20:20">
      <c r="T5496" s="6"/>
    </row>
    <row r="5497" spans="20:20">
      <c r="T5497" s="6"/>
    </row>
    <row r="5498" spans="20:20">
      <c r="T5498" s="6"/>
    </row>
    <row r="5499" spans="20:20">
      <c r="T5499" s="6"/>
    </row>
    <row r="5500" spans="20:20">
      <c r="T5500" s="6"/>
    </row>
    <row r="5501" spans="20:20">
      <c r="T5501" s="6"/>
    </row>
    <row r="5502" spans="20:20">
      <c r="T5502" s="6"/>
    </row>
    <row r="5503" spans="20:20">
      <c r="T5503" s="6"/>
    </row>
    <row r="5504" spans="20:20">
      <c r="T5504" s="6"/>
    </row>
    <row r="5505" spans="20:20">
      <c r="T5505" s="6"/>
    </row>
    <row r="5506" spans="20:20">
      <c r="T5506" s="6"/>
    </row>
    <row r="5507" spans="20:20">
      <c r="T5507" s="6"/>
    </row>
    <row r="5508" spans="20:20">
      <c r="T5508" s="6"/>
    </row>
    <row r="5509" spans="20:20">
      <c r="T5509" s="6"/>
    </row>
    <row r="5510" spans="20:20">
      <c r="T5510" s="6"/>
    </row>
    <row r="5511" spans="20:20">
      <c r="T5511" s="6"/>
    </row>
    <row r="5512" spans="20:20">
      <c r="T5512" s="6"/>
    </row>
    <row r="5513" spans="20:20">
      <c r="T5513" s="6"/>
    </row>
    <row r="5514" spans="20:20">
      <c r="T5514" s="6"/>
    </row>
    <row r="5515" spans="20:20">
      <c r="T5515" s="6"/>
    </row>
    <row r="5516" spans="20:20">
      <c r="T5516" s="6"/>
    </row>
    <row r="5517" spans="20:20">
      <c r="T5517" s="6"/>
    </row>
    <row r="5518" spans="20:20">
      <c r="T5518" s="6"/>
    </row>
    <row r="5519" spans="20:20">
      <c r="T5519" s="6"/>
    </row>
    <row r="5520" spans="20:20">
      <c r="T5520" s="6"/>
    </row>
    <row r="5521" spans="20:20">
      <c r="T5521" s="6"/>
    </row>
    <row r="5522" spans="20:20">
      <c r="T5522" s="6"/>
    </row>
    <row r="5523" spans="20:20">
      <c r="T5523" s="6"/>
    </row>
    <row r="5524" spans="20:20">
      <c r="T5524" s="6"/>
    </row>
    <row r="5525" spans="20:20">
      <c r="T5525" s="6"/>
    </row>
    <row r="5526" spans="20:20">
      <c r="T5526" s="6"/>
    </row>
    <row r="5527" spans="20:20">
      <c r="T5527" s="6"/>
    </row>
    <row r="5528" spans="20:20">
      <c r="T5528" s="6"/>
    </row>
    <row r="5529" spans="20:20">
      <c r="T5529" s="6"/>
    </row>
    <row r="5530" spans="20:20">
      <c r="T5530" s="6"/>
    </row>
    <row r="5531" spans="20:20">
      <c r="T5531" s="6"/>
    </row>
    <row r="5532" spans="20:20">
      <c r="T5532" s="6"/>
    </row>
    <row r="5533" spans="20:20">
      <c r="T5533" s="6"/>
    </row>
    <row r="5534" spans="20:20">
      <c r="T5534" s="6"/>
    </row>
    <row r="5535" spans="20:20">
      <c r="T5535" s="6"/>
    </row>
    <row r="5536" spans="20:20">
      <c r="T5536" s="6"/>
    </row>
    <row r="5537" spans="20:20">
      <c r="T5537" s="6"/>
    </row>
    <row r="5538" spans="20:20">
      <c r="T5538" s="6"/>
    </row>
    <row r="5539" spans="20:20">
      <c r="T5539" s="6"/>
    </row>
    <row r="5540" spans="20:20">
      <c r="T5540" s="6"/>
    </row>
    <row r="5541" spans="20:20">
      <c r="T5541" s="6"/>
    </row>
    <row r="5542" spans="20:20">
      <c r="T5542" s="6"/>
    </row>
    <row r="5543" spans="20:20">
      <c r="T5543" s="6"/>
    </row>
    <row r="5544" spans="20:20">
      <c r="T5544" s="6"/>
    </row>
    <row r="5545" spans="20:20">
      <c r="T5545" s="6"/>
    </row>
    <row r="5546" spans="20:20">
      <c r="T5546" s="6"/>
    </row>
    <row r="5547" spans="20:20">
      <c r="T5547" s="6"/>
    </row>
    <row r="5548" spans="20:20">
      <c r="T5548" s="6"/>
    </row>
    <row r="5549" spans="20:20">
      <c r="T5549" s="6"/>
    </row>
    <row r="5550" spans="20:20">
      <c r="T5550" s="6"/>
    </row>
    <row r="5551" spans="20:20">
      <c r="T5551" s="6"/>
    </row>
    <row r="5552" spans="20:20">
      <c r="T5552" s="6"/>
    </row>
    <row r="5553" spans="13:20">
      <c r="T5553" s="6"/>
    </row>
    <row r="5554" spans="13:20">
      <c r="T5554" s="6"/>
    </row>
    <row r="5555" spans="13:20">
      <c r="T5555" s="6"/>
    </row>
    <row r="5556" spans="13:20">
      <c r="T5556" s="6"/>
    </row>
    <row r="5557" spans="13:20">
      <c r="T5557" s="6"/>
    </row>
    <row r="5558" spans="13:20">
      <c r="T5558" s="6"/>
    </row>
    <row r="5559" spans="13:20">
      <c r="T5559" s="6"/>
    </row>
    <row r="5560" spans="13:20">
      <c r="T5560" s="6"/>
    </row>
    <row r="5561" spans="13:20">
      <c r="T5561" s="6"/>
    </row>
    <row r="5562" spans="13:20">
      <c r="T5562" s="6"/>
    </row>
    <row r="5563" spans="13:20">
      <c r="T5563" s="6"/>
    </row>
    <row r="5564" spans="13:20">
      <c r="M5564" s="6"/>
      <c r="T5564" s="6"/>
    </row>
    <row r="5565" spans="13:20">
      <c r="T5565" s="6"/>
    </row>
    <row r="5566" spans="13:20">
      <c r="T5566" s="6"/>
    </row>
    <row r="5567" spans="13:20">
      <c r="T5567" s="6"/>
    </row>
    <row r="5568" spans="13:20">
      <c r="T5568" s="6"/>
    </row>
    <row r="5569" spans="20:20">
      <c r="T5569" s="6"/>
    </row>
    <row r="5570" spans="20:20">
      <c r="T5570" s="6"/>
    </row>
    <row r="5571" spans="20:20">
      <c r="T5571" s="6"/>
    </row>
    <row r="5572" spans="20:20">
      <c r="T5572" s="6"/>
    </row>
    <row r="5573" spans="20:20">
      <c r="T5573" s="6"/>
    </row>
    <row r="5574" spans="20:20">
      <c r="T5574" s="6"/>
    </row>
    <row r="5575" spans="20:20">
      <c r="T5575" s="6"/>
    </row>
    <row r="5576" spans="20:20">
      <c r="T5576" s="6"/>
    </row>
    <row r="5577" spans="20:20">
      <c r="T5577" s="6"/>
    </row>
    <row r="5578" spans="20:20">
      <c r="T5578" s="6"/>
    </row>
    <row r="5579" spans="20:20">
      <c r="T5579" s="6"/>
    </row>
    <row r="5580" spans="20:20">
      <c r="T5580" s="6"/>
    </row>
    <row r="5581" spans="20:20">
      <c r="T5581" s="6"/>
    </row>
    <row r="5582" spans="20:20">
      <c r="T5582" s="6"/>
    </row>
    <row r="5583" spans="20:20">
      <c r="T5583" s="6"/>
    </row>
    <row r="5584" spans="20:20">
      <c r="T5584" s="6"/>
    </row>
    <row r="5585" spans="12:20">
      <c r="T5585" s="6"/>
    </row>
    <row r="5586" spans="12:20">
      <c r="T5586" s="6"/>
    </row>
    <row r="5587" spans="12:20">
      <c r="T5587" s="6"/>
    </row>
    <row r="5588" spans="12:20">
      <c r="T5588" s="6"/>
    </row>
    <row r="5589" spans="12:20">
      <c r="T5589" s="6"/>
    </row>
    <row r="5590" spans="12:20">
      <c r="T5590" s="6"/>
    </row>
    <row r="5591" spans="12:20">
      <c r="T5591" s="6"/>
    </row>
    <row r="5592" spans="12:20">
      <c r="T5592" s="6"/>
    </row>
    <row r="5593" spans="12:20">
      <c r="T5593" s="6"/>
    </row>
    <row r="5594" spans="12:20">
      <c r="T5594" s="6"/>
    </row>
    <row r="5595" spans="12:20">
      <c r="L5595" s="6"/>
      <c r="T5595" s="6"/>
    </row>
    <row r="5596" spans="12:20">
      <c r="T5596" s="6"/>
    </row>
    <row r="5597" spans="12:20">
      <c r="T5597" s="6"/>
    </row>
    <row r="5598" spans="12:20">
      <c r="T5598" s="6"/>
    </row>
    <row r="5599" spans="12:20">
      <c r="T5599" s="6"/>
    </row>
    <row r="5600" spans="12:20">
      <c r="T5600" s="6"/>
    </row>
    <row r="5601" spans="20:20">
      <c r="T5601" s="6"/>
    </row>
    <row r="5602" spans="20:20">
      <c r="T5602" s="6"/>
    </row>
    <row r="5603" spans="20:20">
      <c r="T5603" s="6"/>
    </row>
    <row r="5604" spans="20:20">
      <c r="T5604" s="6"/>
    </row>
    <row r="5605" spans="20:20">
      <c r="T5605" s="6"/>
    </row>
    <row r="5606" spans="20:20">
      <c r="T5606" s="6"/>
    </row>
    <row r="5607" spans="20:20">
      <c r="T5607" s="6"/>
    </row>
    <row r="5608" spans="20:20">
      <c r="T5608" s="6"/>
    </row>
    <row r="5609" spans="20:20">
      <c r="T5609" s="6"/>
    </row>
    <row r="5610" spans="20:20">
      <c r="T5610" s="6"/>
    </row>
    <row r="5611" spans="20:20">
      <c r="T5611" s="6"/>
    </row>
    <row r="5612" spans="20:20">
      <c r="T5612" s="6"/>
    </row>
    <row r="5613" spans="20:20">
      <c r="T5613" s="6"/>
    </row>
    <row r="5614" spans="20:20">
      <c r="T5614" s="6"/>
    </row>
    <row r="5615" spans="20:20">
      <c r="T5615" s="6"/>
    </row>
    <row r="5616" spans="20:20">
      <c r="T5616" s="6"/>
    </row>
    <row r="5617" spans="20:20">
      <c r="T5617" s="6"/>
    </row>
    <row r="5618" spans="20:20">
      <c r="T5618" s="6"/>
    </row>
    <row r="5619" spans="20:20">
      <c r="T5619" s="6"/>
    </row>
    <row r="5620" spans="20:20">
      <c r="T5620" s="6"/>
    </row>
    <row r="5621" spans="20:20">
      <c r="T5621" s="6"/>
    </row>
    <row r="5622" spans="20:20">
      <c r="T5622" s="6"/>
    </row>
    <row r="5623" spans="20:20">
      <c r="T5623" s="6"/>
    </row>
    <row r="5624" spans="20:20">
      <c r="T5624" s="6"/>
    </row>
    <row r="5625" spans="20:20">
      <c r="T5625" s="6"/>
    </row>
    <row r="5626" spans="20:20">
      <c r="T5626" s="6"/>
    </row>
    <row r="5627" spans="20:20">
      <c r="T5627" s="6"/>
    </row>
    <row r="5628" spans="20:20">
      <c r="T5628" s="6"/>
    </row>
    <row r="5629" spans="20:20">
      <c r="T5629" s="6"/>
    </row>
    <row r="5630" spans="20:20">
      <c r="T5630" s="6"/>
    </row>
    <row r="5631" spans="20:20">
      <c r="T5631" s="6"/>
    </row>
    <row r="5632" spans="20:20">
      <c r="T5632" s="6"/>
    </row>
    <row r="5633" spans="20:20">
      <c r="T5633" s="6"/>
    </row>
    <row r="5634" spans="20:20">
      <c r="T5634" s="6"/>
    </row>
    <row r="5635" spans="20:20">
      <c r="T5635" s="6"/>
    </row>
    <row r="5636" spans="20:20">
      <c r="T5636" s="6"/>
    </row>
    <row r="5637" spans="20:20">
      <c r="T5637" s="6"/>
    </row>
    <row r="5638" spans="20:20">
      <c r="T5638" s="6"/>
    </row>
    <row r="5639" spans="20:20">
      <c r="T5639" s="6"/>
    </row>
    <row r="5640" spans="20:20">
      <c r="T5640" s="6"/>
    </row>
    <row r="5641" spans="20:20">
      <c r="T5641" s="6"/>
    </row>
    <row r="5642" spans="20:20">
      <c r="T5642" s="6"/>
    </row>
    <row r="5643" spans="20:20">
      <c r="T5643" s="6"/>
    </row>
    <row r="5644" spans="20:20">
      <c r="T5644" s="6"/>
    </row>
    <row r="5645" spans="20:20">
      <c r="T5645" s="6"/>
    </row>
    <row r="5646" spans="20:20">
      <c r="T5646" s="6"/>
    </row>
    <row r="5647" spans="20:20">
      <c r="T5647" s="6"/>
    </row>
    <row r="5648" spans="20:20">
      <c r="T5648" s="6"/>
    </row>
    <row r="5649" spans="20:20">
      <c r="T5649" s="6"/>
    </row>
    <row r="5650" spans="20:20">
      <c r="T5650" s="6"/>
    </row>
    <row r="5651" spans="20:20">
      <c r="T5651" s="6"/>
    </row>
    <row r="5652" spans="20:20">
      <c r="T5652" s="6"/>
    </row>
    <row r="5653" spans="20:20">
      <c r="T5653" s="6"/>
    </row>
    <row r="5654" spans="20:20">
      <c r="T5654" s="6"/>
    </row>
    <row r="5655" spans="20:20">
      <c r="T5655" s="6"/>
    </row>
    <row r="5656" spans="20:20">
      <c r="T5656" s="6"/>
    </row>
    <row r="5657" spans="20:20">
      <c r="T5657" s="6"/>
    </row>
    <row r="5658" spans="20:20">
      <c r="T5658" s="6"/>
    </row>
    <row r="5659" spans="20:20">
      <c r="T5659" s="6"/>
    </row>
    <row r="5660" spans="20:20">
      <c r="T5660" s="6"/>
    </row>
    <row r="5661" spans="20:20">
      <c r="T5661" s="6"/>
    </row>
    <row r="5662" spans="20:20">
      <c r="T5662" s="6"/>
    </row>
    <row r="5663" spans="20:20">
      <c r="T5663" s="6"/>
    </row>
    <row r="5664" spans="20:20">
      <c r="T5664" s="6"/>
    </row>
    <row r="5665" spans="20:20">
      <c r="T5665" s="6"/>
    </row>
    <row r="5666" spans="20:20">
      <c r="T5666" s="6"/>
    </row>
    <row r="5667" spans="20:20">
      <c r="T5667" s="6"/>
    </row>
    <row r="5668" spans="20:20">
      <c r="T5668" s="6"/>
    </row>
    <row r="5669" spans="20:20">
      <c r="T5669" s="6"/>
    </row>
    <row r="5670" spans="20:20">
      <c r="T5670" s="6"/>
    </row>
    <row r="5671" spans="20:20">
      <c r="T5671" s="6"/>
    </row>
    <row r="5672" spans="20:20">
      <c r="T5672" s="6"/>
    </row>
    <row r="5673" spans="20:20">
      <c r="T5673" s="6"/>
    </row>
    <row r="5674" spans="20:20">
      <c r="T5674" s="6"/>
    </row>
    <row r="5675" spans="20:20">
      <c r="T5675" s="6"/>
    </row>
    <row r="5676" spans="20:20">
      <c r="T5676" s="6"/>
    </row>
    <row r="5677" spans="20:20">
      <c r="T5677" s="6"/>
    </row>
    <row r="5678" spans="20:20">
      <c r="T5678" s="6"/>
    </row>
    <row r="5679" spans="20:20">
      <c r="T5679" s="6"/>
    </row>
    <row r="5680" spans="20:20">
      <c r="T5680" s="6"/>
    </row>
    <row r="5681" spans="20:20">
      <c r="T5681" s="6"/>
    </row>
    <row r="5682" spans="20:20">
      <c r="T5682" s="6"/>
    </row>
    <row r="5683" spans="20:20">
      <c r="T5683" s="6"/>
    </row>
    <row r="5684" spans="20:20">
      <c r="T5684" s="6"/>
    </row>
    <row r="5685" spans="20:20">
      <c r="T5685" s="6"/>
    </row>
    <row r="5686" spans="20:20">
      <c r="T5686" s="6"/>
    </row>
    <row r="5687" spans="20:20">
      <c r="T5687" s="6"/>
    </row>
    <row r="5688" spans="20:20">
      <c r="T5688" s="6"/>
    </row>
    <row r="5689" spans="20:20">
      <c r="T5689" s="6"/>
    </row>
    <row r="5690" spans="20:20">
      <c r="T5690" s="6"/>
    </row>
    <row r="5691" spans="20:20">
      <c r="T5691" s="6"/>
    </row>
    <row r="5692" spans="20:20">
      <c r="T5692" s="6"/>
    </row>
    <row r="5693" spans="20:20">
      <c r="T5693" s="6"/>
    </row>
    <row r="5694" spans="20:20">
      <c r="T5694" s="6"/>
    </row>
    <row r="5695" spans="20:20">
      <c r="T5695" s="6"/>
    </row>
    <row r="5696" spans="20:20">
      <c r="T5696" s="6"/>
    </row>
    <row r="5697" spans="20:20">
      <c r="T5697" s="6"/>
    </row>
    <row r="5698" spans="20:20">
      <c r="T5698" s="6"/>
    </row>
    <row r="5699" spans="20:20">
      <c r="T5699" s="6"/>
    </row>
    <row r="5700" spans="20:20">
      <c r="T5700" s="6"/>
    </row>
    <row r="5701" spans="20:20">
      <c r="T5701" s="6"/>
    </row>
    <row r="5702" spans="20:20">
      <c r="T5702" s="6"/>
    </row>
    <row r="5703" spans="20:20">
      <c r="T5703" s="6"/>
    </row>
    <row r="5704" spans="20:20">
      <c r="T5704" s="6"/>
    </row>
    <row r="5705" spans="20:20">
      <c r="T5705" s="6"/>
    </row>
    <row r="5706" spans="20:20">
      <c r="T5706" s="6"/>
    </row>
    <row r="5707" spans="20:20">
      <c r="T5707" s="6"/>
    </row>
    <row r="5708" spans="20:20">
      <c r="T5708" s="6"/>
    </row>
    <row r="5709" spans="20:20">
      <c r="T5709" s="6"/>
    </row>
    <row r="5710" spans="20:20">
      <c r="T5710" s="6"/>
    </row>
    <row r="5711" spans="20:20">
      <c r="T5711" s="6"/>
    </row>
    <row r="5712" spans="20:20">
      <c r="T5712" s="6"/>
    </row>
    <row r="5713" spans="20:20">
      <c r="T5713" s="6"/>
    </row>
    <row r="5714" spans="20:20">
      <c r="T5714" s="6"/>
    </row>
    <row r="5715" spans="20:20">
      <c r="T5715" s="6"/>
    </row>
    <row r="5716" spans="20:20">
      <c r="T5716" s="6"/>
    </row>
    <row r="5717" spans="20:20">
      <c r="T5717" s="6"/>
    </row>
    <row r="5718" spans="20:20">
      <c r="T5718" s="6"/>
    </row>
    <row r="5719" spans="20:20">
      <c r="T5719" s="6"/>
    </row>
    <row r="5720" spans="20:20">
      <c r="T5720" s="6"/>
    </row>
    <row r="5721" spans="20:20">
      <c r="T5721" s="6"/>
    </row>
    <row r="5722" spans="20:20">
      <c r="T5722" s="6"/>
    </row>
    <row r="5723" spans="20:20">
      <c r="T5723" s="6"/>
    </row>
    <row r="5724" spans="20:20">
      <c r="T5724" s="6"/>
    </row>
    <row r="5725" spans="20:20">
      <c r="T5725" s="6"/>
    </row>
    <row r="5726" spans="20:20">
      <c r="T5726" s="6"/>
    </row>
    <row r="5727" spans="20:20">
      <c r="T5727" s="6"/>
    </row>
    <row r="5728" spans="20:20">
      <c r="T5728" s="6"/>
    </row>
    <row r="5729" spans="20:20">
      <c r="T5729" s="6"/>
    </row>
    <row r="5730" spans="20:20">
      <c r="T5730" s="6"/>
    </row>
    <row r="5731" spans="20:20">
      <c r="T5731" s="6"/>
    </row>
    <row r="5732" spans="20:20">
      <c r="T5732" s="6"/>
    </row>
    <row r="5733" spans="20:20">
      <c r="T5733" s="6"/>
    </row>
    <row r="5734" spans="20:20">
      <c r="T5734" s="6"/>
    </row>
    <row r="5735" spans="20:20">
      <c r="T5735" s="6"/>
    </row>
    <row r="5736" spans="20:20">
      <c r="T5736" s="6"/>
    </row>
    <row r="5737" spans="20:20">
      <c r="T5737" s="6"/>
    </row>
    <row r="5738" spans="20:20">
      <c r="T5738" s="6"/>
    </row>
    <row r="5739" spans="20:20">
      <c r="T5739" s="6"/>
    </row>
    <row r="5740" spans="20:20">
      <c r="T5740" s="6"/>
    </row>
    <row r="5741" spans="20:20">
      <c r="T5741" s="6"/>
    </row>
    <row r="5742" spans="20:20">
      <c r="T5742" s="6"/>
    </row>
    <row r="5743" spans="20:20">
      <c r="T5743" s="6"/>
    </row>
    <row r="5744" spans="20:20">
      <c r="T5744" s="6"/>
    </row>
    <row r="5745" spans="20:20">
      <c r="T5745" s="6"/>
    </row>
    <row r="5746" spans="20:20">
      <c r="T5746" s="6"/>
    </row>
    <row r="5747" spans="20:20">
      <c r="T5747" s="6"/>
    </row>
    <row r="5748" spans="20:20">
      <c r="T5748" s="6"/>
    </row>
    <row r="5749" spans="20:20">
      <c r="T5749" s="6"/>
    </row>
    <row r="5750" spans="20:20">
      <c r="T5750" s="6"/>
    </row>
    <row r="5751" spans="20:20">
      <c r="T5751" s="6"/>
    </row>
    <row r="5752" spans="20:20">
      <c r="T5752" s="6"/>
    </row>
    <row r="5753" spans="20:20">
      <c r="T5753" s="6"/>
    </row>
    <row r="5754" spans="20:20">
      <c r="T5754" s="6"/>
    </row>
    <row r="5755" spans="20:20">
      <c r="T5755" s="6"/>
    </row>
    <row r="5756" spans="20:20">
      <c r="T5756" s="6"/>
    </row>
    <row r="5757" spans="20:20">
      <c r="T5757" s="6"/>
    </row>
    <row r="5758" spans="20:20">
      <c r="T5758" s="6"/>
    </row>
    <row r="5759" spans="20:20">
      <c r="T5759" s="6"/>
    </row>
    <row r="5760" spans="20:20">
      <c r="T5760" s="6"/>
    </row>
    <row r="5761" spans="20:20">
      <c r="T5761" s="6"/>
    </row>
    <row r="5762" spans="20:20">
      <c r="T5762" s="6"/>
    </row>
    <row r="5763" spans="20:20">
      <c r="T5763" s="6"/>
    </row>
    <row r="5764" spans="20:20">
      <c r="T5764" s="6"/>
    </row>
    <row r="5765" spans="20:20">
      <c r="T5765" s="6"/>
    </row>
    <row r="5766" spans="20:20">
      <c r="T5766" s="6"/>
    </row>
    <row r="5767" spans="20:20">
      <c r="T5767" s="6"/>
    </row>
    <row r="5768" spans="20:20">
      <c r="T5768" s="6"/>
    </row>
    <row r="5769" spans="20:20">
      <c r="T5769" s="6"/>
    </row>
    <row r="5770" spans="20:20">
      <c r="T5770" s="6"/>
    </row>
    <row r="5771" spans="20:20">
      <c r="T5771" s="6"/>
    </row>
    <row r="5772" spans="20:20">
      <c r="T5772" s="6"/>
    </row>
    <row r="5773" spans="20:20">
      <c r="T5773" s="6"/>
    </row>
    <row r="5774" spans="20:20">
      <c r="T5774" s="6"/>
    </row>
    <row r="5775" spans="20:20">
      <c r="T5775" s="6"/>
    </row>
    <row r="5776" spans="20:20">
      <c r="T5776" s="6"/>
    </row>
    <row r="5777" spans="20:20">
      <c r="T5777" s="6"/>
    </row>
    <row r="5778" spans="20:20">
      <c r="T5778" s="6"/>
    </row>
    <row r="5779" spans="20:20">
      <c r="T5779" s="6"/>
    </row>
    <row r="5780" spans="20:20">
      <c r="T5780" s="6"/>
    </row>
    <row r="5781" spans="20:20">
      <c r="T5781" s="6"/>
    </row>
    <row r="5782" spans="20:20">
      <c r="T5782" s="6"/>
    </row>
    <row r="5783" spans="20:20">
      <c r="T5783" s="6"/>
    </row>
    <row r="5784" spans="20:20">
      <c r="T5784" s="6"/>
    </row>
    <row r="5785" spans="20:20">
      <c r="T5785" s="6"/>
    </row>
    <row r="5786" spans="20:20">
      <c r="T5786" s="6"/>
    </row>
    <row r="5787" spans="20:20">
      <c r="T5787" s="6"/>
    </row>
    <row r="5788" spans="20:20">
      <c r="T5788" s="6"/>
    </row>
    <row r="5789" spans="20:20">
      <c r="T5789" s="6"/>
    </row>
    <row r="5790" spans="20:20">
      <c r="T5790" s="6"/>
    </row>
    <row r="5791" spans="20:20">
      <c r="T5791" s="6"/>
    </row>
    <row r="5792" spans="20:20">
      <c r="T5792" s="6"/>
    </row>
    <row r="5793" spans="20:20">
      <c r="T5793" s="6"/>
    </row>
    <row r="5794" spans="20:20">
      <c r="T5794" s="6"/>
    </row>
    <row r="5795" spans="20:20">
      <c r="T5795" s="6"/>
    </row>
    <row r="5796" spans="20:20">
      <c r="T5796" s="6"/>
    </row>
    <row r="5797" spans="20:20">
      <c r="T5797" s="6"/>
    </row>
    <row r="5798" spans="20:20">
      <c r="T5798" s="6"/>
    </row>
    <row r="5799" spans="20:20">
      <c r="T5799" s="6"/>
    </row>
    <row r="5800" spans="20:20">
      <c r="T5800" s="6"/>
    </row>
    <row r="5801" spans="20:20">
      <c r="T5801" s="6"/>
    </row>
    <row r="5802" spans="20:20">
      <c r="T5802" s="6"/>
    </row>
    <row r="5803" spans="20:20">
      <c r="T5803" s="6"/>
    </row>
    <row r="5804" spans="20:20">
      <c r="T5804" s="6"/>
    </row>
    <row r="5805" spans="20:20">
      <c r="T5805" s="6"/>
    </row>
    <row r="5806" spans="20:20">
      <c r="T5806" s="6"/>
    </row>
    <row r="5807" spans="20:20">
      <c r="T5807" s="6"/>
    </row>
    <row r="5808" spans="20:20">
      <c r="T5808" s="6"/>
    </row>
    <row r="5809" spans="20:20">
      <c r="T5809" s="6"/>
    </row>
    <row r="5810" spans="20:20">
      <c r="T5810" s="6"/>
    </row>
    <row r="5811" spans="20:20">
      <c r="T5811" s="6"/>
    </row>
    <row r="5812" spans="20:20">
      <c r="T5812" s="6"/>
    </row>
    <row r="5813" spans="20:20">
      <c r="T5813" s="6"/>
    </row>
    <row r="5814" spans="20:20">
      <c r="T5814" s="6"/>
    </row>
    <row r="5815" spans="20:20">
      <c r="T5815" s="6"/>
    </row>
    <row r="5816" spans="20:20">
      <c r="T5816" s="6"/>
    </row>
    <row r="5817" spans="20:20">
      <c r="T5817" s="6"/>
    </row>
    <row r="5818" spans="20:20">
      <c r="T5818" s="6"/>
    </row>
    <row r="5819" spans="20:20">
      <c r="T5819" s="6"/>
    </row>
    <row r="5820" spans="20:20">
      <c r="T5820" s="6"/>
    </row>
    <row r="5821" spans="20:20">
      <c r="T5821" s="6"/>
    </row>
    <row r="5822" spans="20:20">
      <c r="T5822" s="6"/>
    </row>
    <row r="5823" spans="20:20">
      <c r="T5823" s="6"/>
    </row>
    <row r="5824" spans="20:20">
      <c r="T5824" s="6"/>
    </row>
    <row r="5825" spans="20:20">
      <c r="T5825" s="6"/>
    </row>
    <row r="5826" spans="20:20">
      <c r="T5826" s="6"/>
    </row>
    <row r="5827" spans="20:20">
      <c r="T5827" s="6"/>
    </row>
    <row r="5828" spans="20:20">
      <c r="T5828" s="6"/>
    </row>
    <row r="5829" spans="20:20">
      <c r="T5829" s="6"/>
    </row>
    <row r="5830" spans="20:20">
      <c r="T5830" s="6"/>
    </row>
    <row r="5831" spans="20:20">
      <c r="T5831" s="6"/>
    </row>
    <row r="5832" spans="20:20">
      <c r="T5832" s="6"/>
    </row>
    <row r="5833" spans="20:20">
      <c r="T5833" s="6"/>
    </row>
    <row r="5834" spans="20:20">
      <c r="T5834" s="6"/>
    </row>
    <row r="5835" spans="20:20">
      <c r="T5835" s="6"/>
    </row>
    <row r="5836" spans="20:20">
      <c r="T5836" s="6"/>
    </row>
    <row r="5837" spans="20:20">
      <c r="T5837" s="6"/>
    </row>
    <row r="5838" spans="20:20">
      <c r="T5838" s="6"/>
    </row>
    <row r="5839" spans="20:20">
      <c r="T5839" s="6"/>
    </row>
    <row r="5840" spans="20:20">
      <c r="T5840" s="6"/>
    </row>
    <row r="5841" spans="20:20">
      <c r="T5841" s="6"/>
    </row>
    <row r="5842" spans="20:20">
      <c r="T5842" s="6"/>
    </row>
    <row r="5843" spans="20:20">
      <c r="T5843" s="6"/>
    </row>
    <row r="5844" spans="20:20">
      <c r="T5844" s="6"/>
    </row>
    <row r="5845" spans="20:20">
      <c r="T5845" s="6"/>
    </row>
    <row r="5846" spans="20:20">
      <c r="T5846" s="6"/>
    </row>
    <row r="5847" spans="20:20">
      <c r="T5847" s="6"/>
    </row>
    <row r="5848" spans="20:20">
      <c r="T5848" s="6"/>
    </row>
    <row r="5849" spans="20:20">
      <c r="T5849" s="6"/>
    </row>
    <row r="5850" spans="20:20">
      <c r="T5850" s="6"/>
    </row>
    <row r="5851" spans="20:20">
      <c r="T5851" s="6"/>
    </row>
    <row r="5852" spans="20:20">
      <c r="T5852" s="6"/>
    </row>
    <row r="5853" spans="20:20">
      <c r="T5853" s="6"/>
    </row>
    <row r="5854" spans="20:20">
      <c r="T5854" s="6"/>
    </row>
    <row r="5855" spans="20:20">
      <c r="T5855" s="6"/>
    </row>
    <row r="5856" spans="20:20">
      <c r="T5856" s="6"/>
    </row>
    <row r="5857" spans="20:20">
      <c r="T5857" s="6"/>
    </row>
    <row r="5858" spans="20:20">
      <c r="T5858" s="6"/>
    </row>
    <row r="5859" spans="20:20">
      <c r="T5859" s="6"/>
    </row>
    <row r="5860" spans="20:20">
      <c r="T5860" s="6"/>
    </row>
    <row r="5861" spans="20:20">
      <c r="T5861" s="6"/>
    </row>
    <row r="5862" spans="20:20">
      <c r="T5862" s="6"/>
    </row>
    <row r="5863" spans="20:20">
      <c r="T5863" s="6"/>
    </row>
    <row r="5864" spans="20:20">
      <c r="T5864" s="6"/>
    </row>
    <row r="5865" spans="20:20">
      <c r="T5865" s="6"/>
    </row>
    <row r="5866" spans="20:20">
      <c r="T5866" s="6"/>
    </row>
    <row r="5867" spans="20:20">
      <c r="T5867" s="6"/>
    </row>
    <row r="5868" spans="20:20">
      <c r="T5868" s="6"/>
    </row>
    <row r="5869" spans="20:20">
      <c r="T5869" s="6"/>
    </row>
    <row r="5870" spans="20:20">
      <c r="T5870" s="6"/>
    </row>
    <row r="5871" spans="20:20">
      <c r="T5871" s="6"/>
    </row>
    <row r="5872" spans="20:20">
      <c r="T5872" s="6"/>
    </row>
    <row r="5873" spans="20:20">
      <c r="T5873" s="6"/>
    </row>
    <row r="5874" spans="20:20">
      <c r="T5874" s="6"/>
    </row>
    <row r="5875" spans="20:20">
      <c r="T5875" s="6"/>
    </row>
    <row r="5876" spans="20:20">
      <c r="T5876" s="6"/>
    </row>
    <row r="5877" spans="20:20">
      <c r="T5877" s="6"/>
    </row>
    <row r="5878" spans="20:20">
      <c r="T5878" s="6"/>
    </row>
    <row r="5879" spans="20:20">
      <c r="T5879" s="6"/>
    </row>
    <row r="5880" spans="20:20">
      <c r="T5880" s="6"/>
    </row>
    <row r="5881" spans="20:20">
      <c r="T5881" s="6"/>
    </row>
    <row r="5882" spans="20:20">
      <c r="T5882" s="6"/>
    </row>
    <row r="5883" spans="20:20">
      <c r="T5883" s="6"/>
    </row>
    <row r="5884" spans="20:20">
      <c r="T5884" s="6"/>
    </row>
    <row r="5885" spans="20:20">
      <c r="T5885" s="6"/>
    </row>
    <row r="5886" spans="20:20">
      <c r="T5886" s="6"/>
    </row>
    <row r="5887" spans="20:20">
      <c r="T5887" s="6"/>
    </row>
    <row r="5888" spans="20:20">
      <c r="T5888" s="6"/>
    </row>
    <row r="5889" spans="20:20">
      <c r="T5889" s="6"/>
    </row>
    <row r="5890" spans="20:20">
      <c r="T5890" s="6"/>
    </row>
    <row r="5891" spans="20:20">
      <c r="T5891" s="6"/>
    </row>
    <row r="5892" spans="20:20">
      <c r="T5892" s="6"/>
    </row>
    <row r="5893" spans="20:20">
      <c r="T5893" s="6"/>
    </row>
    <row r="5894" spans="20:20">
      <c r="T5894" s="6"/>
    </row>
    <row r="5895" spans="20:20">
      <c r="T5895" s="6"/>
    </row>
    <row r="5896" spans="20:20">
      <c r="T5896" s="6"/>
    </row>
    <row r="5897" spans="20:20">
      <c r="T5897" s="6"/>
    </row>
    <row r="5898" spans="20:20">
      <c r="T5898" s="6"/>
    </row>
    <row r="5899" spans="20:20">
      <c r="T5899" s="6"/>
    </row>
    <row r="5900" spans="20:20">
      <c r="T5900" s="6"/>
    </row>
    <row r="5901" spans="20:20">
      <c r="T5901" s="6"/>
    </row>
    <row r="5902" spans="20:20">
      <c r="T5902" s="6"/>
    </row>
    <row r="5903" spans="20:20">
      <c r="T5903" s="6"/>
    </row>
    <row r="5904" spans="20:20">
      <c r="T5904" s="6"/>
    </row>
    <row r="5905" spans="20:20">
      <c r="T5905" s="6"/>
    </row>
    <row r="5906" spans="20:20">
      <c r="T5906" s="6"/>
    </row>
    <row r="5907" spans="20:20">
      <c r="T5907" s="6"/>
    </row>
    <row r="5908" spans="20:20">
      <c r="T5908" s="6"/>
    </row>
    <row r="5909" spans="20:20">
      <c r="T5909" s="6"/>
    </row>
    <row r="5910" spans="20:20">
      <c r="T5910" s="6"/>
    </row>
    <row r="5911" spans="20:20">
      <c r="T5911" s="6"/>
    </row>
    <row r="5912" spans="20:20">
      <c r="T5912" s="6"/>
    </row>
    <row r="5913" spans="20:20">
      <c r="T5913" s="6"/>
    </row>
    <row r="5914" spans="20:20">
      <c r="T5914" s="6"/>
    </row>
    <row r="5915" spans="20:20">
      <c r="T5915" s="6"/>
    </row>
    <row r="5916" spans="20:20">
      <c r="T5916" s="6"/>
    </row>
    <row r="5917" spans="20:20">
      <c r="T5917" s="6"/>
    </row>
    <row r="5918" spans="20:20">
      <c r="T5918" s="6"/>
    </row>
    <row r="5919" spans="20:20">
      <c r="T5919" s="6"/>
    </row>
    <row r="5920" spans="20:20">
      <c r="T5920" s="6"/>
    </row>
    <row r="5921" spans="20:20">
      <c r="T5921" s="6"/>
    </row>
    <row r="5922" spans="20:20">
      <c r="T5922" s="6"/>
    </row>
    <row r="5923" spans="20:20">
      <c r="T5923" s="6"/>
    </row>
    <row r="5924" spans="20:20">
      <c r="T5924" s="6"/>
    </row>
    <row r="5925" spans="20:20">
      <c r="T5925" s="6"/>
    </row>
    <row r="5926" spans="20:20">
      <c r="T5926" s="6"/>
    </row>
    <row r="5927" spans="20:20">
      <c r="T5927" s="6"/>
    </row>
    <row r="5928" spans="20:20">
      <c r="T5928" s="6"/>
    </row>
    <row r="5929" spans="20:20">
      <c r="T5929" s="6"/>
    </row>
    <row r="5930" spans="20:20">
      <c r="T5930" s="6"/>
    </row>
    <row r="5931" spans="20:20">
      <c r="T5931" s="6"/>
    </row>
    <row r="5932" spans="20:20">
      <c r="T5932" s="6"/>
    </row>
    <row r="5933" spans="20:20">
      <c r="T5933" s="6"/>
    </row>
    <row r="5934" spans="20:20">
      <c r="T5934" s="6"/>
    </row>
    <row r="5935" spans="20:20">
      <c r="T5935" s="6"/>
    </row>
    <row r="5936" spans="20:20">
      <c r="T5936" s="6"/>
    </row>
    <row r="5937" spans="20:20">
      <c r="T5937" s="6"/>
    </row>
    <row r="5938" spans="20:20">
      <c r="T5938" s="6"/>
    </row>
    <row r="5939" spans="20:20">
      <c r="T5939" s="6"/>
    </row>
    <row r="5940" spans="20:20">
      <c r="T5940" s="6"/>
    </row>
    <row r="5941" spans="20:20">
      <c r="T5941" s="6"/>
    </row>
    <row r="5942" spans="20:20">
      <c r="T5942" s="6"/>
    </row>
    <row r="5943" spans="20:20">
      <c r="T5943" s="6"/>
    </row>
    <row r="5944" spans="20:20">
      <c r="T5944" s="6"/>
    </row>
    <row r="5945" spans="20:20">
      <c r="T5945" s="6"/>
    </row>
    <row r="5946" spans="20:20">
      <c r="T5946" s="6"/>
    </row>
    <row r="5947" spans="20:20">
      <c r="T5947" s="6"/>
    </row>
    <row r="5948" spans="20:20">
      <c r="T5948" s="6"/>
    </row>
    <row r="5949" spans="20:20">
      <c r="T5949" s="6"/>
    </row>
    <row r="5950" spans="20:20">
      <c r="T5950" s="6"/>
    </row>
    <row r="5951" spans="20:20">
      <c r="T5951" s="6"/>
    </row>
    <row r="5952" spans="20:20">
      <c r="T5952" s="6"/>
    </row>
    <row r="5953" spans="20:20">
      <c r="T5953" s="6"/>
    </row>
    <row r="5954" spans="20:20">
      <c r="T5954" s="6"/>
    </row>
    <row r="5955" spans="20:20">
      <c r="T5955" s="6"/>
    </row>
    <row r="5956" spans="20:20">
      <c r="T5956" s="6"/>
    </row>
    <row r="5957" spans="20:20">
      <c r="T5957" s="6"/>
    </row>
    <row r="5958" spans="20:20">
      <c r="T5958" s="6"/>
    </row>
    <row r="5959" spans="20:20">
      <c r="T5959" s="6"/>
    </row>
    <row r="5960" spans="20:20">
      <c r="T5960" s="6"/>
    </row>
    <row r="5961" spans="20:20">
      <c r="T5961" s="6"/>
    </row>
    <row r="5962" spans="20:20">
      <c r="T5962" s="6"/>
    </row>
    <row r="5963" spans="20:20">
      <c r="T5963" s="6"/>
    </row>
    <row r="5964" spans="20:20">
      <c r="T5964" s="6"/>
    </row>
    <row r="5965" spans="20:20">
      <c r="T5965" s="6"/>
    </row>
    <row r="5966" spans="20:20">
      <c r="T5966" s="6"/>
    </row>
    <row r="5967" spans="20:20">
      <c r="T5967" s="6"/>
    </row>
    <row r="5968" spans="20:20">
      <c r="T5968" s="6"/>
    </row>
    <row r="5969" spans="20:20">
      <c r="T5969" s="6"/>
    </row>
    <row r="5970" spans="20:20">
      <c r="T5970" s="6"/>
    </row>
    <row r="5971" spans="20:20">
      <c r="T5971" s="6"/>
    </row>
    <row r="5972" spans="20:20">
      <c r="T5972" s="6"/>
    </row>
    <row r="5973" spans="20:20">
      <c r="T5973" s="6"/>
    </row>
    <row r="5974" spans="20:20">
      <c r="T5974" s="6"/>
    </row>
    <row r="5975" spans="20:20">
      <c r="T5975" s="6"/>
    </row>
    <row r="5976" spans="20:20">
      <c r="T5976" s="6"/>
    </row>
    <row r="5977" spans="20:20">
      <c r="T5977" s="6"/>
    </row>
    <row r="5978" spans="20:20">
      <c r="T5978" s="6"/>
    </row>
    <row r="5979" spans="20:20">
      <c r="T5979" s="6"/>
    </row>
    <row r="5980" spans="20:20">
      <c r="T5980" s="6"/>
    </row>
    <row r="5981" spans="20:20">
      <c r="T5981" s="6"/>
    </row>
    <row r="5982" spans="20:20">
      <c r="T5982" s="6"/>
    </row>
    <row r="5983" spans="20:20">
      <c r="T5983" s="6"/>
    </row>
    <row r="5984" spans="20:20">
      <c r="T5984" s="6"/>
    </row>
    <row r="5985" spans="20:20">
      <c r="T5985" s="6"/>
    </row>
    <row r="5986" spans="20:20">
      <c r="T5986" s="6"/>
    </row>
    <row r="5987" spans="20:20">
      <c r="T5987" s="6"/>
    </row>
    <row r="5988" spans="20:20">
      <c r="T5988" s="6"/>
    </row>
    <row r="5989" spans="20:20">
      <c r="T5989" s="6"/>
    </row>
    <row r="5990" spans="20:20">
      <c r="T5990" s="6"/>
    </row>
    <row r="5991" spans="20:20">
      <c r="T5991" s="6"/>
    </row>
    <row r="5992" spans="20:20">
      <c r="T5992" s="6"/>
    </row>
    <row r="5993" spans="20:20">
      <c r="T5993" s="6"/>
    </row>
    <row r="5994" spans="20:20">
      <c r="T5994" s="6"/>
    </row>
    <row r="5995" spans="20:20">
      <c r="T5995" s="6"/>
    </row>
    <row r="5996" spans="20:20">
      <c r="T5996" s="6"/>
    </row>
    <row r="5997" spans="20:20">
      <c r="T5997" s="6"/>
    </row>
    <row r="5998" spans="20:20">
      <c r="T5998" s="6"/>
    </row>
    <row r="5999" spans="20:20">
      <c r="T5999" s="6"/>
    </row>
    <row r="6000" spans="20:20">
      <c r="T6000" s="6"/>
    </row>
    <row r="6001" spans="20:20">
      <c r="T6001" s="6"/>
    </row>
    <row r="6002" spans="20:20">
      <c r="T6002" s="6"/>
    </row>
    <row r="6003" spans="20:20">
      <c r="T6003" s="6"/>
    </row>
    <row r="6004" spans="20:20">
      <c r="T6004" s="6"/>
    </row>
    <row r="6005" spans="20:20">
      <c r="T6005" s="6"/>
    </row>
    <row r="6006" spans="20:20">
      <c r="T6006" s="6"/>
    </row>
    <row r="6007" spans="20:20">
      <c r="T6007" s="6"/>
    </row>
    <row r="6008" spans="20:20">
      <c r="T6008" s="6"/>
    </row>
    <row r="6009" spans="20:20">
      <c r="T6009" s="6"/>
    </row>
    <row r="6010" spans="20:20">
      <c r="T6010" s="6"/>
    </row>
    <row r="6011" spans="20:20">
      <c r="T6011" s="6"/>
    </row>
    <row r="6012" spans="20:20">
      <c r="T6012" s="6"/>
    </row>
    <row r="6013" spans="20:20">
      <c r="T6013" s="6"/>
    </row>
    <row r="6014" spans="20:20">
      <c r="T6014" s="6"/>
    </row>
    <row r="6015" spans="20:20">
      <c r="T6015" s="6"/>
    </row>
    <row r="6016" spans="20:20">
      <c r="T6016" s="6"/>
    </row>
    <row r="6017" spans="20:20">
      <c r="T6017" s="6"/>
    </row>
    <row r="6018" spans="20:20">
      <c r="T6018" s="6"/>
    </row>
    <row r="6019" spans="20:20">
      <c r="T6019" s="6"/>
    </row>
    <row r="6020" spans="20:20">
      <c r="T6020" s="6"/>
    </row>
    <row r="6021" spans="20:20">
      <c r="T6021" s="6"/>
    </row>
    <row r="6022" spans="20:20">
      <c r="T6022" s="6"/>
    </row>
    <row r="6023" spans="20:20">
      <c r="T6023" s="6"/>
    </row>
    <row r="6024" spans="20:20">
      <c r="T6024" s="6"/>
    </row>
    <row r="6025" spans="20:20">
      <c r="T6025" s="6"/>
    </row>
    <row r="6026" spans="20:20">
      <c r="T6026" s="6"/>
    </row>
    <row r="6027" spans="20:20">
      <c r="T6027" s="6"/>
    </row>
    <row r="6028" spans="20:20">
      <c r="T6028" s="6"/>
    </row>
    <row r="6029" spans="20:20">
      <c r="T6029" s="6"/>
    </row>
    <row r="6030" spans="20:20">
      <c r="T6030" s="6"/>
    </row>
    <row r="6031" spans="20:20">
      <c r="T6031" s="6"/>
    </row>
    <row r="6032" spans="20:20">
      <c r="T6032" s="6"/>
    </row>
    <row r="6033" spans="20:20">
      <c r="T6033" s="6"/>
    </row>
    <row r="6034" spans="20:20">
      <c r="T6034" s="6"/>
    </row>
    <row r="6035" spans="20:20">
      <c r="T6035" s="6"/>
    </row>
    <row r="6036" spans="20:20">
      <c r="T6036" s="6"/>
    </row>
    <row r="6037" spans="20:20">
      <c r="T6037" s="6"/>
    </row>
    <row r="6038" spans="20:20">
      <c r="T6038" s="6"/>
    </row>
    <row r="6039" spans="20:20">
      <c r="T6039" s="6"/>
    </row>
    <row r="6040" spans="20:20">
      <c r="T6040" s="6"/>
    </row>
    <row r="6041" spans="20:20">
      <c r="T6041" s="6"/>
    </row>
    <row r="6042" spans="20:20">
      <c r="T6042" s="6"/>
    </row>
    <row r="6043" spans="20:20">
      <c r="T6043" s="6"/>
    </row>
    <row r="6044" spans="20:20">
      <c r="T6044" s="6"/>
    </row>
    <row r="6045" spans="20:20">
      <c r="T6045" s="6"/>
    </row>
    <row r="6046" spans="20:20">
      <c r="T6046" s="6"/>
    </row>
    <row r="6047" spans="20:20">
      <c r="T6047" s="6"/>
    </row>
    <row r="6048" spans="20:20">
      <c r="T6048" s="6"/>
    </row>
    <row r="6049" spans="20:20">
      <c r="T6049" s="6"/>
    </row>
    <row r="6050" spans="20:20">
      <c r="T6050" s="6"/>
    </row>
    <row r="6051" spans="20:20">
      <c r="T6051" s="6"/>
    </row>
    <row r="6052" spans="20:20">
      <c r="T6052" s="6"/>
    </row>
    <row r="6053" spans="20:20">
      <c r="T6053" s="6"/>
    </row>
    <row r="6054" spans="20:20">
      <c r="T6054" s="6"/>
    </row>
    <row r="6055" spans="20:20">
      <c r="T6055" s="6"/>
    </row>
    <row r="6056" spans="20:20">
      <c r="T6056" s="6"/>
    </row>
    <row r="6057" spans="20:20">
      <c r="T6057" s="6"/>
    </row>
    <row r="6058" spans="20:20">
      <c r="T6058" s="6"/>
    </row>
    <row r="6059" spans="20:20">
      <c r="T6059" s="6"/>
    </row>
    <row r="6060" spans="20:20">
      <c r="T6060" s="6"/>
    </row>
    <row r="6061" spans="20:20">
      <c r="T6061" s="6"/>
    </row>
    <row r="6062" spans="20:20">
      <c r="T6062" s="6"/>
    </row>
    <row r="6063" spans="20:20">
      <c r="T6063" s="6"/>
    </row>
    <row r="6064" spans="20:20">
      <c r="T6064" s="6"/>
    </row>
    <row r="6065" spans="20:20">
      <c r="T6065" s="6"/>
    </row>
    <row r="6066" spans="20:20">
      <c r="T6066" s="6"/>
    </row>
    <row r="6067" spans="20:20">
      <c r="T6067" s="6"/>
    </row>
    <row r="6068" spans="20:20">
      <c r="T6068" s="6"/>
    </row>
    <row r="6069" spans="20:20">
      <c r="T6069" s="6"/>
    </row>
    <row r="6070" spans="20:20">
      <c r="T6070" s="6"/>
    </row>
    <row r="6071" spans="20:20">
      <c r="T6071" s="6"/>
    </row>
    <row r="6072" spans="20:20">
      <c r="T6072" s="6"/>
    </row>
    <row r="6073" spans="20:20">
      <c r="T6073" s="6"/>
    </row>
    <row r="6074" spans="20:20">
      <c r="T6074" s="6"/>
    </row>
    <row r="6075" spans="20:20">
      <c r="T6075" s="6"/>
    </row>
    <row r="6076" spans="20:20">
      <c r="T6076" s="6"/>
    </row>
    <row r="6077" spans="20:20">
      <c r="T6077" s="6"/>
    </row>
    <row r="6078" spans="20:20">
      <c r="T6078" s="6"/>
    </row>
    <row r="6079" spans="20:20">
      <c r="T6079" s="6"/>
    </row>
    <row r="6080" spans="20:20">
      <c r="T6080" s="6"/>
    </row>
    <row r="6081" spans="20:20">
      <c r="T6081" s="6"/>
    </row>
    <row r="6082" spans="20:20">
      <c r="T6082" s="6"/>
    </row>
    <row r="6083" spans="20:20">
      <c r="T6083" s="6"/>
    </row>
    <row r="6084" spans="20:20">
      <c r="T6084" s="6"/>
    </row>
    <row r="6085" spans="20:20">
      <c r="T6085" s="6"/>
    </row>
    <row r="6086" spans="20:20">
      <c r="T6086" s="6"/>
    </row>
    <row r="6087" spans="20:20">
      <c r="T6087" s="6"/>
    </row>
    <row r="6088" spans="20:20">
      <c r="T6088" s="6"/>
    </row>
    <row r="6089" spans="20:20">
      <c r="T6089" s="6"/>
    </row>
    <row r="6090" spans="20:20">
      <c r="T6090" s="6"/>
    </row>
    <row r="6091" spans="20:20">
      <c r="T6091" s="6"/>
    </row>
    <row r="6092" spans="20:20">
      <c r="T6092" s="6"/>
    </row>
    <row r="6093" spans="20:20">
      <c r="T6093" s="6"/>
    </row>
    <row r="6094" spans="20:20">
      <c r="T6094" s="6"/>
    </row>
    <row r="6095" spans="20:20">
      <c r="T6095" s="6"/>
    </row>
    <row r="6096" spans="20:20">
      <c r="T6096" s="6"/>
    </row>
    <row r="6097" spans="20:20">
      <c r="T6097" s="6"/>
    </row>
    <row r="6098" spans="20:20">
      <c r="T6098" s="6"/>
    </row>
    <row r="6099" spans="20:20">
      <c r="T6099" s="6"/>
    </row>
    <row r="6100" spans="20:20">
      <c r="T6100" s="6"/>
    </row>
    <row r="6101" spans="20:20">
      <c r="T6101" s="6"/>
    </row>
    <row r="6102" spans="20:20">
      <c r="T6102" s="6"/>
    </row>
    <row r="6103" spans="20:20">
      <c r="T6103" s="6"/>
    </row>
    <row r="6104" spans="20:20">
      <c r="T6104" s="6"/>
    </row>
    <row r="6105" spans="20:20">
      <c r="T6105" s="6"/>
    </row>
    <row r="6106" spans="20:20">
      <c r="T6106" s="6"/>
    </row>
    <row r="6107" spans="20:20">
      <c r="T6107" s="6"/>
    </row>
    <row r="6108" spans="20:20">
      <c r="T6108" s="6"/>
    </row>
    <row r="6109" spans="20:20">
      <c r="T6109" s="6"/>
    </row>
    <row r="6110" spans="20:20">
      <c r="T6110" s="6"/>
    </row>
    <row r="6111" spans="20:20">
      <c r="T6111" s="6"/>
    </row>
    <row r="6112" spans="20:20">
      <c r="T6112" s="6"/>
    </row>
    <row r="6113" spans="20:20">
      <c r="T6113" s="6"/>
    </row>
    <row r="6114" spans="20:20">
      <c r="T6114" s="6"/>
    </row>
    <row r="6115" spans="20:20">
      <c r="T6115" s="6"/>
    </row>
    <row r="6116" spans="20:20">
      <c r="T6116" s="6"/>
    </row>
    <row r="6117" spans="20:20">
      <c r="T6117" s="6"/>
    </row>
    <row r="6118" spans="20:20">
      <c r="T6118" s="6"/>
    </row>
    <row r="6119" spans="20:20">
      <c r="T6119" s="6"/>
    </row>
    <row r="6120" spans="20:20">
      <c r="T6120" s="6"/>
    </row>
    <row r="6121" spans="20:20">
      <c r="T6121" s="6"/>
    </row>
    <row r="6122" spans="20:20">
      <c r="T6122" s="6"/>
    </row>
    <row r="6123" spans="20:20">
      <c r="T6123" s="6"/>
    </row>
    <row r="6124" spans="20:20">
      <c r="T6124" s="6"/>
    </row>
    <row r="6125" spans="20:20">
      <c r="T6125" s="6"/>
    </row>
    <row r="6126" spans="20:20">
      <c r="T6126" s="6"/>
    </row>
    <row r="6127" spans="20:20">
      <c r="T6127" s="6"/>
    </row>
    <row r="6128" spans="20:20">
      <c r="T6128" s="6"/>
    </row>
    <row r="6129" spans="20:20">
      <c r="T6129" s="6"/>
    </row>
    <row r="6130" spans="20:20">
      <c r="T6130" s="6"/>
    </row>
    <row r="6131" spans="20:20">
      <c r="T6131" s="6"/>
    </row>
    <row r="6132" spans="20:20">
      <c r="T6132" s="6"/>
    </row>
    <row r="6133" spans="20:20">
      <c r="T6133" s="6"/>
    </row>
    <row r="6134" spans="20:20">
      <c r="T6134" s="6"/>
    </row>
    <row r="6135" spans="20:20">
      <c r="T6135" s="6"/>
    </row>
    <row r="6136" spans="20:20">
      <c r="T6136" s="6"/>
    </row>
    <row r="6137" spans="20:20">
      <c r="T6137" s="6"/>
    </row>
    <row r="6138" spans="20:20">
      <c r="T6138" s="6"/>
    </row>
    <row r="6139" spans="20:20">
      <c r="T6139" s="6"/>
    </row>
    <row r="6140" spans="20:20">
      <c r="T6140" s="6"/>
    </row>
    <row r="6141" spans="20:20">
      <c r="T6141" s="6"/>
    </row>
    <row r="6142" spans="20:20">
      <c r="T6142" s="6"/>
    </row>
    <row r="6143" spans="20:20">
      <c r="T6143" s="6"/>
    </row>
    <row r="6144" spans="20:20">
      <c r="T6144" s="6"/>
    </row>
    <row r="6145" spans="20:20">
      <c r="T6145" s="6"/>
    </row>
    <row r="6146" spans="20:20">
      <c r="T6146" s="6"/>
    </row>
    <row r="6147" spans="20:20">
      <c r="T6147" s="6"/>
    </row>
    <row r="6148" spans="20:20">
      <c r="T6148" s="6"/>
    </row>
    <row r="6149" spans="20:20">
      <c r="T6149" s="6"/>
    </row>
    <row r="6150" spans="20:20">
      <c r="T6150" s="6"/>
    </row>
    <row r="6151" spans="20:20">
      <c r="T6151" s="6"/>
    </row>
    <row r="6152" spans="20:20">
      <c r="T6152" s="6"/>
    </row>
    <row r="6153" spans="20:20">
      <c r="T6153" s="6"/>
    </row>
    <row r="6154" spans="20:20">
      <c r="T6154" s="6"/>
    </row>
    <row r="6155" spans="20:20">
      <c r="T6155" s="6"/>
    </row>
    <row r="6156" spans="20:20">
      <c r="T6156" s="6"/>
    </row>
    <row r="6157" spans="20:20">
      <c r="T6157" s="6"/>
    </row>
    <row r="6158" spans="20:20">
      <c r="T6158" s="6"/>
    </row>
    <row r="6159" spans="20:20">
      <c r="T6159" s="6"/>
    </row>
    <row r="6160" spans="20:20">
      <c r="T6160" s="6"/>
    </row>
    <row r="6161" spans="20:20">
      <c r="T6161" s="6"/>
    </row>
    <row r="6162" spans="20:20">
      <c r="T6162" s="6"/>
    </row>
    <row r="6163" spans="20:20">
      <c r="T6163" s="6"/>
    </row>
    <row r="6164" spans="20:20">
      <c r="T6164" s="6"/>
    </row>
    <row r="6165" spans="20:20">
      <c r="T6165" s="6"/>
    </row>
    <row r="6166" spans="20:20">
      <c r="T6166" s="6"/>
    </row>
    <row r="6167" spans="20:20">
      <c r="T6167" s="6"/>
    </row>
    <row r="6168" spans="20:20">
      <c r="T6168" s="6"/>
    </row>
    <row r="6169" spans="20:20">
      <c r="T6169" s="6"/>
    </row>
    <row r="6170" spans="20:20">
      <c r="T6170" s="6"/>
    </row>
    <row r="6171" spans="20:20">
      <c r="T6171" s="6"/>
    </row>
    <row r="6172" spans="20:20">
      <c r="T6172" s="6"/>
    </row>
    <row r="6173" spans="20:20">
      <c r="T6173" s="6"/>
    </row>
    <row r="6174" spans="20:20">
      <c r="T6174" s="6"/>
    </row>
    <row r="6175" spans="20:20">
      <c r="T6175" s="6"/>
    </row>
    <row r="6176" spans="20:20">
      <c r="T6176" s="6"/>
    </row>
    <row r="6177" spans="1:20">
      <c r="T6177" s="6"/>
    </row>
    <row r="6178" spans="1:20">
      <c r="A6178" s="5"/>
      <c r="T6178" s="6"/>
    </row>
    <row r="6179" spans="1:20">
      <c r="A6179" s="5"/>
      <c r="T6179" s="6"/>
    </row>
    <row r="6180" spans="1:20">
      <c r="A6180" s="5"/>
      <c r="T6180" s="6"/>
    </row>
    <row r="6181" spans="1:20">
      <c r="A6181" s="5"/>
      <c r="T6181" s="6"/>
    </row>
    <row r="6182" spans="1:20">
      <c r="A6182" s="5"/>
      <c r="T6182" s="6"/>
    </row>
    <row r="6183" spans="1:20">
      <c r="A6183" s="5"/>
      <c r="T6183" s="6"/>
    </row>
    <row r="6184" spans="1:20">
      <c r="A6184" s="5"/>
      <c r="T6184" s="6"/>
    </row>
    <row r="6185" spans="1:20">
      <c r="A6185" s="5"/>
      <c r="T6185" s="6"/>
    </row>
    <row r="6186" spans="1:20">
      <c r="A6186" s="5"/>
      <c r="T6186" s="6"/>
    </row>
    <row r="6187" spans="1:20">
      <c r="A6187" s="5"/>
      <c r="T6187" s="6"/>
    </row>
    <row r="6188" spans="1:20">
      <c r="A6188" s="5"/>
      <c r="T6188" s="6"/>
    </row>
    <row r="6189" spans="1:20">
      <c r="A6189" s="5"/>
      <c r="T6189" s="6"/>
    </row>
    <row r="6190" spans="1:20">
      <c r="A6190" s="5"/>
      <c r="T6190" s="6"/>
    </row>
    <row r="6191" spans="1:20">
      <c r="A6191" s="5"/>
      <c r="T6191" s="6"/>
    </row>
    <row r="6192" spans="1:20">
      <c r="A6192" s="5"/>
      <c r="T6192" s="6"/>
    </row>
    <row r="6193" spans="1:20">
      <c r="A6193" s="5"/>
      <c r="T6193" s="6"/>
    </row>
    <row r="6194" spans="1:20">
      <c r="A6194" s="5"/>
      <c r="T6194" s="6"/>
    </row>
    <row r="6195" spans="1:20">
      <c r="A6195" s="5"/>
      <c r="T6195" s="6"/>
    </row>
    <row r="6196" spans="1:20">
      <c r="A6196" s="5"/>
      <c r="T6196" s="6"/>
    </row>
    <row r="6197" spans="1:20">
      <c r="A6197" s="5"/>
      <c r="T6197" s="6"/>
    </row>
    <row r="6198" spans="1:20">
      <c r="A6198" s="5"/>
      <c r="T6198" s="6"/>
    </row>
    <row r="6199" spans="1:20">
      <c r="A6199" s="5"/>
      <c r="T6199" s="6"/>
    </row>
    <row r="6200" spans="1:20">
      <c r="A6200" s="5"/>
      <c r="T6200" s="6"/>
    </row>
    <row r="6201" spans="1:20">
      <c r="A6201" s="5"/>
      <c r="T6201" s="6"/>
    </row>
    <row r="6202" spans="1:20">
      <c r="A6202" s="5"/>
      <c r="T6202" s="6"/>
    </row>
    <row r="6203" spans="1:20">
      <c r="A6203" s="5"/>
      <c r="T6203" s="6"/>
    </row>
    <row r="6204" spans="1:20">
      <c r="A6204" s="5"/>
      <c r="T6204" s="6"/>
    </row>
    <row r="6205" spans="1:20">
      <c r="A6205" s="5"/>
      <c r="T6205" s="6"/>
    </row>
    <row r="6206" spans="1:20">
      <c r="A6206" s="5"/>
      <c r="T6206" s="6"/>
    </row>
    <row r="6207" spans="1:20">
      <c r="A6207" s="5"/>
      <c r="T6207" s="6"/>
    </row>
    <row r="6208" spans="1:20">
      <c r="A6208" s="5"/>
      <c r="T6208" s="6"/>
    </row>
    <row r="6209" spans="1:20">
      <c r="A6209" s="5"/>
      <c r="T6209" s="6"/>
    </row>
    <row r="6210" spans="1:20">
      <c r="A6210" s="5"/>
      <c r="T6210" s="6"/>
    </row>
    <row r="6211" spans="1:20">
      <c r="A6211" s="5"/>
      <c r="T6211" s="6"/>
    </row>
    <row r="6212" spans="1:20">
      <c r="A6212" s="5"/>
      <c r="T6212" s="6"/>
    </row>
    <row r="6213" spans="1:20">
      <c r="A6213" s="5"/>
      <c r="T6213" s="6"/>
    </row>
    <row r="6214" spans="1:20">
      <c r="A6214" s="5"/>
      <c r="T6214" s="6"/>
    </row>
    <row r="6215" spans="1:20">
      <c r="A6215" s="5"/>
      <c r="T6215" s="6"/>
    </row>
    <row r="6216" spans="1:20">
      <c r="A6216" s="5"/>
      <c r="T6216" s="6"/>
    </row>
    <row r="6217" spans="1:20">
      <c r="A6217" s="5"/>
      <c r="T6217" s="6"/>
    </row>
    <row r="6218" spans="1:20">
      <c r="A6218" s="5"/>
      <c r="T6218" s="6"/>
    </row>
    <row r="6219" spans="1:20">
      <c r="A6219" s="5"/>
      <c r="T6219" s="6"/>
    </row>
    <row r="6220" spans="1:20">
      <c r="A6220" s="5"/>
      <c r="T6220" s="6"/>
    </row>
    <row r="6221" spans="1:20">
      <c r="A6221" s="5"/>
      <c r="T6221" s="6"/>
    </row>
    <row r="6222" spans="1:20">
      <c r="A6222" s="5"/>
      <c r="T6222" s="6"/>
    </row>
    <row r="6223" spans="1:20">
      <c r="A6223" s="5"/>
      <c r="T6223" s="6"/>
    </row>
    <row r="6224" spans="1:20">
      <c r="A6224" s="5"/>
      <c r="T6224" s="6"/>
    </row>
    <row r="6225" spans="1:20">
      <c r="A6225" s="5"/>
      <c r="T6225" s="6"/>
    </row>
    <row r="6226" spans="1:20">
      <c r="A6226" s="5"/>
      <c r="T6226" s="6"/>
    </row>
    <row r="6227" spans="1:20">
      <c r="A6227" s="5"/>
      <c r="T6227" s="6"/>
    </row>
    <row r="6228" spans="1:20">
      <c r="A6228" s="5"/>
      <c r="T6228" s="6"/>
    </row>
    <row r="6229" spans="1:20">
      <c r="A6229" s="5"/>
      <c r="T6229" s="6"/>
    </row>
    <row r="6230" spans="1:20">
      <c r="A6230" s="5"/>
      <c r="T6230" s="6"/>
    </row>
    <row r="6231" spans="1:20">
      <c r="A6231" s="5"/>
      <c r="T6231" s="6"/>
    </row>
    <row r="6232" spans="1:20">
      <c r="A6232" s="5"/>
      <c r="T6232" s="6"/>
    </row>
    <row r="6233" spans="1:20">
      <c r="A6233" s="5"/>
      <c r="T6233" s="6"/>
    </row>
    <row r="6234" spans="1:20">
      <c r="A6234" s="5"/>
      <c r="T6234" s="6"/>
    </row>
    <row r="6235" spans="1:20">
      <c r="A6235" s="5"/>
      <c r="T6235" s="6"/>
    </row>
    <row r="6236" spans="1:20">
      <c r="A6236" s="5"/>
      <c r="T6236" s="6"/>
    </row>
    <row r="6237" spans="1:20">
      <c r="A6237" s="5"/>
      <c r="T6237" s="6"/>
    </row>
    <row r="6238" spans="1:20">
      <c r="A6238" s="5"/>
      <c r="T6238" s="6"/>
    </row>
    <row r="6239" spans="1:20">
      <c r="A6239" s="5"/>
      <c r="T6239" s="6"/>
    </row>
    <row r="6240" spans="1:20">
      <c r="A6240" s="5"/>
      <c r="T6240" s="6"/>
    </row>
    <row r="6241" spans="1:20">
      <c r="A6241" s="5"/>
      <c r="T6241" s="6"/>
    </row>
    <row r="6242" spans="1:20">
      <c r="A6242" s="5"/>
      <c r="T6242" s="6"/>
    </row>
    <row r="6243" spans="1:20">
      <c r="A6243" s="5"/>
      <c r="T6243" s="6"/>
    </row>
    <row r="6244" spans="1:20">
      <c r="A6244" s="5"/>
      <c r="T6244" s="6"/>
    </row>
    <row r="6245" spans="1:20">
      <c r="A6245" s="5"/>
      <c r="T6245" s="6"/>
    </row>
    <row r="6246" spans="1:20">
      <c r="A6246" s="5"/>
      <c r="T6246" s="6"/>
    </row>
    <row r="6247" spans="1:20">
      <c r="A6247" s="5"/>
      <c r="T6247" s="6"/>
    </row>
    <row r="6248" spans="1:20">
      <c r="A6248" s="5"/>
      <c r="T6248" s="6"/>
    </row>
    <row r="6249" spans="1:20">
      <c r="A6249" s="5"/>
      <c r="T6249" s="6"/>
    </row>
    <row r="6250" spans="1:20">
      <c r="A6250" s="5"/>
      <c r="T6250" s="6"/>
    </row>
    <row r="6251" spans="1:20">
      <c r="A6251" s="5"/>
      <c r="T6251" s="6"/>
    </row>
    <row r="6252" spans="1:20">
      <c r="A6252" s="5"/>
      <c r="T6252" s="6"/>
    </row>
    <row r="6253" spans="1:20">
      <c r="A6253" s="5"/>
      <c r="T6253" s="6"/>
    </row>
    <row r="6254" spans="1:20">
      <c r="A6254" s="5"/>
      <c r="T6254" s="6"/>
    </row>
    <row r="6255" spans="1:20">
      <c r="A6255" s="5"/>
      <c r="T6255" s="6"/>
    </row>
    <row r="6256" spans="1:20">
      <c r="A6256" s="5"/>
      <c r="T6256" s="6"/>
    </row>
    <row r="6257" spans="1:20">
      <c r="A6257" s="5"/>
      <c r="T6257" s="6"/>
    </row>
    <row r="6258" spans="1:20">
      <c r="A6258" s="5"/>
      <c r="T6258" s="6"/>
    </row>
    <row r="6259" spans="1:20">
      <c r="A6259" s="5"/>
      <c r="T6259" s="6"/>
    </row>
    <row r="6260" spans="1:20">
      <c r="A6260" s="5"/>
      <c r="T6260" s="6"/>
    </row>
    <row r="6261" spans="1:20">
      <c r="A6261" s="5"/>
      <c r="T6261" s="6"/>
    </row>
    <row r="6262" spans="1:20">
      <c r="A6262" s="5"/>
      <c r="T6262" s="6"/>
    </row>
    <row r="6263" spans="1:20">
      <c r="A6263" s="5"/>
      <c r="T6263" s="6"/>
    </row>
    <row r="6264" spans="1:20">
      <c r="A6264" s="5"/>
      <c r="T6264" s="6"/>
    </row>
    <row r="6265" spans="1:20">
      <c r="A6265" s="5"/>
      <c r="T6265" s="6"/>
    </row>
    <row r="6266" spans="1:20">
      <c r="A6266" s="5"/>
      <c r="T6266" s="6"/>
    </row>
    <row r="6267" spans="1:20">
      <c r="A6267" s="5"/>
      <c r="T6267" s="6"/>
    </row>
    <row r="6268" spans="1:20">
      <c r="A6268" s="5"/>
      <c r="T6268" s="6"/>
    </row>
    <row r="6269" spans="1:20">
      <c r="A6269" s="5"/>
      <c r="T6269" s="6"/>
    </row>
    <row r="6270" spans="1:20">
      <c r="A6270" s="5"/>
      <c r="T6270" s="6"/>
    </row>
    <row r="6271" spans="1:20">
      <c r="A6271" s="5"/>
      <c r="T6271" s="6"/>
    </row>
    <row r="6272" spans="1:20">
      <c r="A6272" s="5"/>
      <c r="T6272" s="6"/>
    </row>
    <row r="6273" spans="1:20">
      <c r="A6273" s="5"/>
      <c r="T6273" s="6"/>
    </row>
    <row r="6274" spans="1:20">
      <c r="A6274" s="5"/>
      <c r="T6274" s="6"/>
    </row>
    <row r="6275" spans="1:20">
      <c r="A6275" s="5"/>
      <c r="T6275" s="6"/>
    </row>
    <row r="6276" spans="1:20">
      <c r="A6276" s="5"/>
      <c r="T6276" s="6"/>
    </row>
    <row r="6277" spans="1:20">
      <c r="A6277" s="5"/>
      <c r="T6277" s="6"/>
    </row>
    <row r="6278" spans="1:20">
      <c r="A6278" s="5"/>
      <c r="T6278" s="6"/>
    </row>
    <row r="6279" spans="1:20">
      <c r="A6279" s="5"/>
      <c r="T6279" s="6"/>
    </row>
    <row r="6280" spans="1:20">
      <c r="A6280" s="5"/>
      <c r="T6280" s="6"/>
    </row>
    <row r="6281" spans="1:20">
      <c r="A6281" s="5"/>
      <c r="T6281" s="6"/>
    </row>
    <row r="6282" spans="1:20">
      <c r="A6282" s="5"/>
      <c r="T6282" s="6"/>
    </row>
    <row r="6283" spans="1:20">
      <c r="A6283" s="5"/>
      <c r="T6283" s="6"/>
    </row>
    <row r="6284" spans="1:20">
      <c r="A6284" s="5"/>
      <c r="T6284" s="6"/>
    </row>
    <row r="6285" spans="1:20">
      <c r="A6285" s="5"/>
      <c r="T6285" s="6"/>
    </row>
    <row r="6286" spans="1:20">
      <c r="A6286" s="5"/>
      <c r="T6286" s="6"/>
    </row>
    <row r="6287" spans="1:20">
      <c r="A6287" s="5"/>
      <c r="T6287" s="6"/>
    </row>
    <row r="6288" spans="1:20">
      <c r="A6288" s="5"/>
      <c r="T6288" s="6"/>
    </row>
    <row r="6289" spans="1:20">
      <c r="A6289" s="5"/>
      <c r="T6289" s="6"/>
    </row>
    <row r="6290" spans="1:20">
      <c r="A6290" s="5"/>
      <c r="T6290" s="6"/>
    </row>
    <row r="6291" spans="1:20">
      <c r="A6291" s="5"/>
      <c r="T6291" s="6"/>
    </row>
    <row r="6292" spans="1:20">
      <c r="A6292" s="5"/>
      <c r="T6292" s="6"/>
    </row>
    <row r="6293" spans="1:20">
      <c r="A6293" s="5"/>
      <c r="T6293" s="6"/>
    </row>
    <row r="6294" spans="1:20">
      <c r="A6294" s="5"/>
      <c r="T6294" s="6"/>
    </row>
    <row r="6295" spans="1:20">
      <c r="A6295" s="5"/>
      <c r="T6295" s="6"/>
    </row>
    <row r="6296" spans="1:20">
      <c r="A6296" s="5"/>
      <c r="T6296" s="6"/>
    </row>
    <row r="6297" spans="1:20">
      <c r="A6297" s="5"/>
      <c r="T6297" s="6"/>
    </row>
    <row r="6298" spans="1:20">
      <c r="A6298" s="5"/>
      <c r="T6298" s="6"/>
    </row>
    <row r="6299" spans="1:20">
      <c r="A6299" s="5"/>
      <c r="T6299" s="6"/>
    </row>
    <row r="6300" spans="1:20">
      <c r="A6300" s="5"/>
      <c r="T6300" s="6"/>
    </row>
    <row r="6301" spans="1:20">
      <c r="A6301" s="5"/>
      <c r="T6301" s="6"/>
    </row>
    <row r="6302" spans="1:20">
      <c r="A6302" s="5"/>
      <c r="T6302" s="6"/>
    </row>
    <row r="6303" spans="1:20">
      <c r="A6303" s="5"/>
      <c r="T6303" s="6"/>
    </row>
    <row r="6304" spans="1:20">
      <c r="A6304" s="5"/>
      <c r="T6304" s="6"/>
    </row>
    <row r="6305" spans="1:20">
      <c r="A6305" s="5"/>
      <c r="T6305" s="6"/>
    </row>
    <row r="6306" spans="1:20">
      <c r="A6306" s="5"/>
      <c r="T6306" s="6"/>
    </row>
    <row r="6307" spans="1:20">
      <c r="A6307" s="5"/>
      <c r="T6307" s="6"/>
    </row>
    <row r="6308" spans="1:20">
      <c r="A6308" s="5"/>
      <c r="T6308" s="6"/>
    </row>
    <row r="6309" spans="1:20">
      <c r="A6309" s="5"/>
      <c r="T6309" s="6"/>
    </row>
    <row r="6310" spans="1:20">
      <c r="A6310" s="5"/>
      <c r="T6310" s="6"/>
    </row>
    <row r="6311" spans="1:20">
      <c r="A6311" s="5"/>
      <c r="T6311" s="6"/>
    </row>
    <row r="6312" spans="1:20">
      <c r="A6312" s="5"/>
      <c r="T6312" s="6"/>
    </row>
    <row r="6313" spans="1:20">
      <c r="A6313" s="5"/>
      <c r="T6313" s="6"/>
    </row>
    <row r="6314" spans="1:20">
      <c r="A6314" s="5"/>
      <c r="T6314" s="6"/>
    </row>
    <row r="6315" spans="1:20">
      <c r="A6315" s="5"/>
      <c r="T6315" s="6"/>
    </row>
    <row r="6316" spans="1:20">
      <c r="A6316" s="5"/>
      <c r="T6316" s="6"/>
    </row>
    <row r="6317" spans="1:20">
      <c r="A6317" s="5"/>
      <c r="T6317" s="6"/>
    </row>
    <row r="6318" spans="1:20">
      <c r="A6318" s="5"/>
      <c r="T6318" s="6"/>
    </row>
    <row r="6319" spans="1:20">
      <c r="A6319" s="5"/>
      <c r="T6319" s="6"/>
    </row>
    <row r="6320" spans="1:20">
      <c r="A6320" s="5"/>
      <c r="T6320" s="6"/>
    </row>
    <row r="6321" spans="1:20">
      <c r="A6321" s="5"/>
      <c r="T6321" s="6"/>
    </row>
    <row r="6322" spans="1:20">
      <c r="A6322" s="5"/>
      <c r="T6322" s="6"/>
    </row>
    <row r="6323" spans="1:20">
      <c r="A6323" s="5"/>
      <c r="T6323" s="6"/>
    </row>
    <row r="6324" spans="1:20">
      <c r="A6324" s="5"/>
      <c r="T6324" s="6"/>
    </row>
    <row r="6325" spans="1:20">
      <c r="A6325" s="5"/>
      <c r="T6325" s="6"/>
    </row>
    <row r="6326" spans="1:20">
      <c r="A6326" s="5"/>
      <c r="T6326" s="6"/>
    </row>
    <row r="6327" spans="1:20">
      <c r="A6327" s="5"/>
      <c r="T6327" s="6"/>
    </row>
    <row r="6328" spans="1:20">
      <c r="A6328" s="5"/>
      <c r="T6328" s="6"/>
    </row>
    <row r="6329" spans="1:20">
      <c r="A6329" s="5"/>
      <c r="T6329" s="6"/>
    </row>
    <row r="6330" spans="1:20">
      <c r="A6330" s="5"/>
      <c r="T6330" s="6"/>
    </row>
    <row r="6331" spans="1:20">
      <c r="A6331" s="5"/>
      <c r="T6331" s="6"/>
    </row>
    <row r="6332" spans="1:20">
      <c r="A6332" s="5"/>
      <c r="T6332" s="6"/>
    </row>
    <row r="6333" spans="1:20">
      <c r="A6333" s="5"/>
      <c r="T6333" s="6"/>
    </row>
    <row r="6334" spans="1:20">
      <c r="A6334" s="5"/>
      <c r="T6334" s="6"/>
    </row>
    <row r="6335" spans="1:20">
      <c r="A6335" s="5"/>
      <c r="T6335" s="6"/>
    </row>
    <row r="6336" spans="1:20">
      <c r="A6336" s="5"/>
      <c r="T6336" s="6"/>
    </row>
    <row r="6337" spans="1:20">
      <c r="A6337" s="5"/>
      <c r="T6337" s="6"/>
    </row>
    <row r="6338" spans="1:20">
      <c r="A6338" s="5"/>
      <c r="T6338" s="6"/>
    </row>
    <row r="6339" spans="1:20">
      <c r="A6339" s="5"/>
      <c r="T6339" s="6"/>
    </row>
    <row r="6340" spans="1:20">
      <c r="A6340" s="5"/>
      <c r="T6340" s="6"/>
    </row>
    <row r="6341" spans="1:20">
      <c r="A6341" s="5"/>
      <c r="T6341" s="6"/>
    </row>
    <row r="6342" spans="1:20">
      <c r="A6342" s="5"/>
      <c r="T6342" s="6"/>
    </row>
    <row r="6343" spans="1:20">
      <c r="A6343" s="5"/>
      <c r="T6343" s="6"/>
    </row>
    <row r="6344" spans="1:20">
      <c r="A6344" s="5"/>
      <c r="T6344" s="6"/>
    </row>
    <row r="6345" spans="1:20">
      <c r="A6345" s="5"/>
      <c r="T6345" s="6"/>
    </row>
    <row r="6346" spans="1:20">
      <c r="A6346" s="5"/>
      <c r="T6346" s="6"/>
    </row>
    <row r="6347" spans="1:20">
      <c r="A6347" s="5"/>
      <c r="T6347" s="6"/>
    </row>
    <row r="6348" spans="1:20">
      <c r="A6348" s="5"/>
      <c r="T6348" s="6"/>
    </row>
    <row r="6349" spans="1:20">
      <c r="A6349" s="5"/>
      <c r="T6349" s="6"/>
    </row>
    <row r="6350" spans="1:20">
      <c r="A6350" s="5"/>
      <c r="T6350" s="6"/>
    </row>
    <row r="6351" spans="1:20">
      <c r="A6351" s="5"/>
      <c r="T6351" s="6"/>
    </row>
    <row r="6352" spans="1:20">
      <c r="A6352" s="5"/>
      <c r="T6352" s="6"/>
    </row>
    <row r="6353" spans="1:20">
      <c r="A6353" s="5"/>
      <c r="T6353" s="6"/>
    </row>
    <row r="6354" spans="1:20">
      <c r="A6354" s="5"/>
      <c r="T6354" s="6"/>
    </row>
    <row r="6355" spans="1:20">
      <c r="A6355" s="5"/>
      <c r="T6355" s="6"/>
    </row>
    <row r="6356" spans="1:20">
      <c r="A6356" s="5"/>
      <c r="T6356" s="6"/>
    </row>
    <row r="6357" spans="1:20">
      <c r="A6357" s="5"/>
      <c r="T6357" s="6"/>
    </row>
    <row r="6358" spans="1:20">
      <c r="A6358" s="5"/>
      <c r="T6358" s="6"/>
    </row>
    <row r="6359" spans="1:20">
      <c r="A6359" s="5"/>
      <c r="T6359" s="6"/>
    </row>
    <row r="6360" spans="1:20">
      <c r="A6360" s="5"/>
      <c r="T6360" s="6"/>
    </row>
    <row r="6361" spans="1:20">
      <c r="A6361" s="5"/>
      <c r="T6361" s="6"/>
    </row>
    <row r="6362" spans="1:20">
      <c r="A6362" s="5"/>
      <c r="T6362" s="6"/>
    </row>
    <row r="6363" spans="1:20">
      <c r="A6363" s="5"/>
      <c r="T6363" s="6"/>
    </row>
    <row r="6364" spans="1:20">
      <c r="A6364" s="5"/>
      <c r="T6364" s="6"/>
    </row>
    <row r="6365" spans="1:20">
      <c r="A6365" s="5"/>
      <c r="T6365" s="6"/>
    </row>
    <row r="6366" spans="1:20">
      <c r="A6366" s="5"/>
      <c r="T6366" s="6"/>
    </row>
    <row r="6367" spans="1:20">
      <c r="A6367" s="5"/>
      <c r="T6367" s="6"/>
    </row>
    <row r="6368" spans="1:20">
      <c r="A6368" s="5"/>
      <c r="T6368" s="6"/>
    </row>
    <row r="6369" spans="1:20">
      <c r="A6369" s="5"/>
      <c r="T6369" s="6"/>
    </row>
    <row r="6370" spans="1:20">
      <c r="A6370" s="5"/>
      <c r="T6370" s="6"/>
    </row>
    <row r="6371" spans="1:20">
      <c r="A6371" s="5"/>
      <c r="T6371" s="6"/>
    </row>
    <row r="6372" spans="1:20">
      <c r="A6372" s="5"/>
      <c r="T6372" s="6"/>
    </row>
    <row r="6373" spans="1:20">
      <c r="A6373" s="5"/>
      <c r="T6373" s="6"/>
    </row>
    <row r="6374" spans="1:20">
      <c r="A6374" s="5"/>
      <c r="T6374" s="6"/>
    </row>
    <row r="6375" spans="1:20">
      <c r="A6375" s="5"/>
      <c r="T6375" s="6"/>
    </row>
    <row r="6376" spans="1:20">
      <c r="A6376" s="5"/>
      <c r="T6376" s="6"/>
    </row>
    <row r="6377" spans="1:20">
      <c r="A6377" s="5"/>
      <c r="T6377" s="6"/>
    </row>
    <row r="6378" spans="1:20">
      <c r="A6378" s="5"/>
      <c r="T6378" s="6"/>
    </row>
    <row r="6379" spans="1:20">
      <c r="A6379" s="5"/>
      <c r="T6379" s="6"/>
    </row>
    <row r="6380" spans="1:20">
      <c r="A6380" s="5"/>
      <c r="T6380" s="6"/>
    </row>
    <row r="6381" spans="1:20">
      <c r="A6381" s="5"/>
      <c r="T6381" s="6"/>
    </row>
    <row r="6382" spans="1:20">
      <c r="A6382" s="5"/>
      <c r="T6382" s="6"/>
    </row>
    <row r="6383" spans="1:20">
      <c r="A6383" s="5"/>
      <c r="T6383" s="6"/>
    </row>
    <row r="6384" spans="1:20">
      <c r="A6384" s="5"/>
      <c r="T6384" s="6"/>
    </row>
    <row r="6385" spans="1:20">
      <c r="A6385" s="5"/>
      <c r="T6385" s="6"/>
    </row>
    <row r="6386" spans="1:20">
      <c r="A6386" s="5"/>
      <c r="T6386" s="6"/>
    </row>
    <row r="6387" spans="1:20">
      <c r="A6387" s="5"/>
      <c r="T6387" s="6"/>
    </row>
    <row r="6388" spans="1:20">
      <c r="A6388" s="5"/>
      <c r="T6388" s="6"/>
    </row>
    <row r="6389" spans="1:20">
      <c r="A6389" s="5"/>
      <c r="T6389" s="6"/>
    </row>
    <row r="6390" spans="1:20">
      <c r="A6390" s="5"/>
      <c r="T6390" s="6"/>
    </row>
    <row r="6391" spans="1:20">
      <c r="A6391" s="5"/>
      <c r="T6391" s="6"/>
    </row>
    <row r="6392" spans="1:20">
      <c r="A6392" s="5"/>
      <c r="T6392" s="6"/>
    </row>
    <row r="6393" spans="1:20">
      <c r="A6393" s="5"/>
      <c r="T6393" s="6"/>
    </row>
    <row r="6394" spans="1:20">
      <c r="A6394" s="5"/>
      <c r="T6394" s="6"/>
    </row>
    <row r="6395" spans="1:20">
      <c r="A6395" s="5"/>
      <c r="T6395" s="6"/>
    </row>
    <row r="6396" spans="1:20">
      <c r="A6396" s="5"/>
      <c r="T6396" s="6"/>
    </row>
    <row r="6397" spans="1:20">
      <c r="A6397" s="5"/>
      <c r="T6397" s="6"/>
    </row>
    <row r="6398" spans="1:20">
      <c r="A6398" s="5"/>
      <c r="T6398" s="6"/>
    </row>
    <row r="6399" spans="1:20">
      <c r="A6399" s="5"/>
      <c r="T6399" s="6"/>
    </row>
    <row r="6400" spans="1:20">
      <c r="A6400" s="5"/>
      <c r="T6400" s="6"/>
    </row>
    <row r="6401" spans="1:20">
      <c r="A6401" s="5"/>
      <c r="T6401" s="6"/>
    </row>
    <row r="6402" spans="1:20">
      <c r="A6402" s="5"/>
      <c r="T6402" s="6"/>
    </row>
    <row r="6403" spans="1:20">
      <c r="A6403" s="5"/>
      <c r="T6403" s="6"/>
    </row>
    <row r="6404" spans="1:20">
      <c r="A6404" s="5"/>
      <c r="T6404" s="6"/>
    </row>
    <row r="6405" spans="1:20">
      <c r="A6405" s="5"/>
      <c r="T6405" s="6"/>
    </row>
    <row r="6406" spans="1:20">
      <c r="A6406" s="5"/>
      <c r="T6406" s="6"/>
    </row>
    <row r="6407" spans="1:20">
      <c r="A6407" s="5"/>
      <c r="T6407" s="6"/>
    </row>
    <row r="6408" spans="1:20">
      <c r="A6408" s="5"/>
      <c r="T6408" s="6"/>
    </row>
    <row r="6409" spans="1:20">
      <c r="A6409" s="5"/>
      <c r="T6409" s="6"/>
    </row>
    <row r="6410" spans="1:20">
      <c r="A6410" s="5"/>
      <c r="T6410" s="6"/>
    </row>
    <row r="6411" spans="1:20">
      <c r="A6411" s="5"/>
      <c r="T6411" s="6"/>
    </row>
    <row r="6412" spans="1:20">
      <c r="A6412" s="5"/>
      <c r="T6412" s="6"/>
    </row>
    <row r="6413" spans="1:20">
      <c r="A6413" s="5"/>
      <c r="T6413" s="6"/>
    </row>
    <row r="6414" spans="1:20">
      <c r="A6414" s="5"/>
      <c r="T6414" s="6"/>
    </row>
    <row r="6415" spans="1:20">
      <c r="A6415" s="5"/>
      <c r="T6415" s="6"/>
    </row>
    <row r="6416" spans="1:20">
      <c r="A6416" s="5"/>
      <c r="T6416" s="6"/>
    </row>
    <row r="6417" spans="1:20">
      <c r="A6417" s="5"/>
      <c r="T6417" s="6"/>
    </row>
    <row r="6418" spans="1:20">
      <c r="A6418" s="5"/>
      <c r="T6418" s="6"/>
    </row>
    <row r="6419" spans="1:20">
      <c r="A6419" s="5"/>
      <c r="T6419" s="6"/>
    </row>
    <row r="6420" spans="1:20">
      <c r="A6420" s="5"/>
      <c r="T6420" s="6"/>
    </row>
    <row r="6421" spans="1:20">
      <c r="A6421" s="5"/>
      <c r="T6421" s="6"/>
    </row>
    <row r="6422" spans="1:20">
      <c r="A6422" s="5"/>
      <c r="T6422" s="6"/>
    </row>
    <row r="6423" spans="1:20">
      <c r="A6423" s="5"/>
      <c r="T6423" s="6"/>
    </row>
    <row r="6424" spans="1:20">
      <c r="A6424" s="5"/>
      <c r="T6424" s="6"/>
    </row>
    <row r="6425" spans="1:20">
      <c r="A6425" s="5"/>
      <c r="T6425" s="6"/>
    </row>
    <row r="6426" spans="1:20">
      <c r="A6426" s="5"/>
      <c r="T6426" s="6"/>
    </row>
    <row r="6427" spans="1:20">
      <c r="A6427" s="5"/>
      <c r="T6427" s="6"/>
    </row>
    <row r="6428" spans="1:20">
      <c r="A6428" s="5"/>
      <c r="T6428" s="6"/>
    </row>
    <row r="6429" spans="1:20">
      <c r="A6429" s="5"/>
      <c r="T6429" s="6"/>
    </row>
    <row r="6430" spans="1:20">
      <c r="A6430" s="5"/>
      <c r="T6430" s="6"/>
    </row>
    <row r="6431" spans="1:20">
      <c r="A6431" s="5"/>
      <c r="T6431" s="6"/>
    </row>
    <row r="6432" spans="1:20">
      <c r="A6432" s="5"/>
      <c r="T6432" s="6"/>
    </row>
    <row r="6433" spans="1:20">
      <c r="A6433" s="5"/>
      <c r="T6433" s="6"/>
    </row>
    <row r="6434" spans="1:20">
      <c r="A6434" s="5"/>
      <c r="T6434" s="6"/>
    </row>
    <row r="6435" spans="1:20">
      <c r="A6435" s="5"/>
      <c r="T6435" s="6"/>
    </row>
    <row r="6436" spans="1:20">
      <c r="A6436" s="5"/>
      <c r="T6436" s="6"/>
    </row>
    <row r="6437" spans="1:20">
      <c r="A6437" s="5"/>
      <c r="T6437" s="6"/>
    </row>
    <row r="6438" spans="1:20">
      <c r="A6438" s="5"/>
      <c r="T6438" s="6"/>
    </row>
    <row r="6439" spans="1:20">
      <c r="A6439" s="5"/>
      <c r="T6439" s="6"/>
    </row>
    <row r="6440" spans="1:20">
      <c r="A6440" s="5"/>
      <c r="T6440" s="6"/>
    </row>
    <row r="6441" spans="1:20">
      <c r="A6441" s="5"/>
      <c r="T6441" s="6"/>
    </row>
    <row r="6442" spans="1:20">
      <c r="A6442" s="5"/>
      <c r="T6442" s="6"/>
    </row>
    <row r="6443" spans="1:20">
      <c r="A6443" s="5"/>
      <c r="T6443" s="6"/>
    </row>
    <row r="6444" spans="1:20">
      <c r="A6444" s="5"/>
      <c r="T6444" s="6"/>
    </row>
    <row r="6445" spans="1:20">
      <c r="A6445" s="5"/>
      <c r="T6445" s="6"/>
    </row>
    <row r="6446" spans="1:20">
      <c r="A6446" s="5"/>
      <c r="T6446" s="6"/>
    </row>
    <row r="6447" spans="1:20">
      <c r="A6447" s="5"/>
      <c r="T6447" s="6"/>
    </row>
    <row r="6448" spans="1:20">
      <c r="A6448" s="5"/>
      <c r="T6448" s="6"/>
    </row>
    <row r="6449" spans="1:20">
      <c r="A6449" s="5"/>
      <c r="T6449" s="6"/>
    </row>
    <row r="6450" spans="1:20">
      <c r="A6450" s="5"/>
      <c r="T6450" s="6"/>
    </row>
    <row r="6451" spans="1:20">
      <c r="A6451" s="5"/>
      <c r="T6451" s="6"/>
    </row>
    <row r="6452" spans="1:20">
      <c r="A6452" s="5"/>
      <c r="T6452" s="6"/>
    </row>
    <row r="6453" spans="1:20">
      <c r="A6453" s="5"/>
      <c r="T6453" s="6"/>
    </row>
    <row r="6454" spans="1:20">
      <c r="A6454" s="5"/>
      <c r="T6454" s="6"/>
    </row>
    <row r="6455" spans="1:20">
      <c r="A6455" s="5"/>
      <c r="T6455" s="6"/>
    </row>
    <row r="6456" spans="1:20">
      <c r="A6456" s="5"/>
      <c r="T6456" s="6"/>
    </row>
    <row r="6457" spans="1:20">
      <c r="A6457" s="5"/>
      <c r="T6457" s="6"/>
    </row>
    <row r="6458" spans="1:20">
      <c r="A6458" s="5"/>
      <c r="T6458" s="6"/>
    </row>
    <row r="6459" spans="1:20">
      <c r="A6459" s="5"/>
      <c r="T6459" s="6"/>
    </row>
    <row r="6460" spans="1:20">
      <c r="A6460" s="5"/>
      <c r="T6460" s="6"/>
    </row>
    <row r="6461" spans="1:20">
      <c r="A6461" s="5"/>
      <c r="T6461" s="6"/>
    </row>
    <row r="6462" spans="1:20">
      <c r="A6462" s="5"/>
      <c r="T6462" s="6"/>
    </row>
    <row r="6463" spans="1:20">
      <c r="A6463" s="5"/>
      <c r="T6463" s="6"/>
    </row>
    <row r="6464" spans="1:20">
      <c r="A6464" s="5"/>
      <c r="T6464" s="6"/>
    </row>
    <row r="6465" spans="1:20">
      <c r="A6465" s="5"/>
      <c r="T6465" s="6"/>
    </row>
    <row r="6466" spans="1:20">
      <c r="A6466" s="5"/>
      <c r="T6466" s="6"/>
    </row>
    <row r="6467" spans="1:20">
      <c r="A6467" s="5"/>
      <c r="T6467" s="6"/>
    </row>
    <row r="6468" spans="1:20">
      <c r="A6468" s="5"/>
      <c r="T6468" s="6"/>
    </row>
    <row r="6469" spans="1:20">
      <c r="A6469" s="5"/>
      <c r="T6469" s="6"/>
    </row>
    <row r="6470" spans="1:20">
      <c r="A6470" s="5"/>
      <c r="T6470" s="6"/>
    </row>
    <row r="6471" spans="1:20">
      <c r="A6471" s="5"/>
      <c r="T6471" s="6"/>
    </row>
    <row r="6472" spans="1:20">
      <c r="A6472" s="5"/>
      <c r="T6472" s="6"/>
    </row>
    <row r="6473" spans="1:20">
      <c r="A6473" s="5"/>
      <c r="T6473" s="6"/>
    </row>
    <row r="6474" spans="1:20">
      <c r="A6474" s="5"/>
      <c r="T6474" s="6"/>
    </row>
    <row r="6475" spans="1:20">
      <c r="A6475" s="5"/>
      <c r="T6475" s="6"/>
    </row>
    <row r="6476" spans="1:20">
      <c r="A6476" s="5"/>
      <c r="T6476" s="6"/>
    </row>
    <row r="6477" spans="1:20">
      <c r="A6477" s="5"/>
      <c r="T6477" s="6"/>
    </row>
    <row r="6478" spans="1:20">
      <c r="A6478" s="5"/>
      <c r="T6478" s="6"/>
    </row>
    <row r="6479" spans="1:20">
      <c r="A6479" s="5"/>
      <c r="T6479" s="6"/>
    </row>
    <row r="6480" spans="1:20">
      <c r="A6480" s="5"/>
      <c r="T6480" s="6"/>
    </row>
    <row r="6481" spans="1:20">
      <c r="A6481" s="5"/>
      <c r="T6481" s="6"/>
    </row>
    <row r="6482" spans="1:20">
      <c r="A6482" s="5"/>
      <c r="T6482" s="6"/>
    </row>
    <row r="6483" spans="1:20">
      <c r="A6483" s="5"/>
      <c r="T6483" s="6"/>
    </row>
    <row r="6484" spans="1:20">
      <c r="A6484" s="5"/>
      <c r="T6484" s="6"/>
    </row>
    <row r="6485" spans="1:20">
      <c r="A6485" s="5"/>
      <c r="T6485" s="6"/>
    </row>
    <row r="6486" spans="1:20">
      <c r="A6486" s="5"/>
      <c r="T6486" s="6"/>
    </row>
    <row r="6487" spans="1:20">
      <c r="A6487" s="5"/>
      <c r="T6487" s="6"/>
    </row>
    <row r="6488" spans="1:20">
      <c r="A6488" s="5"/>
      <c r="T6488" s="6"/>
    </row>
    <row r="6489" spans="1:20">
      <c r="A6489" s="5"/>
      <c r="T6489" s="6"/>
    </row>
    <row r="6490" spans="1:20">
      <c r="A6490" s="5"/>
      <c r="T6490" s="6"/>
    </row>
    <row r="6491" spans="1:20">
      <c r="A6491" s="5"/>
      <c r="T6491" s="6"/>
    </row>
    <row r="6492" spans="1:20">
      <c r="A6492" s="5"/>
      <c r="T6492" s="6"/>
    </row>
    <row r="6493" spans="1:20">
      <c r="A6493" s="5"/>
      <c r="T6493" s="6"/>
    </row>
    <row r="6494" spans="1:20">
      <c r="A6494" s="5"/>
      <c r="T6494" s="6"/>
    </row>
    <row r="6495" spans="1:20">
      <c r="A6495" s="5"/>
      <c r="T6495" s="6"/>
    </row>
    <row r="6496" spans="1:20">
      <c r="A6496" s="5"/>
      <c r="T6496" s="6"/>
    </row>
    <row r="6497" spans="1:20">
      <c r="A6497" s="5"/>
      <c r="T6497" s="6"/>
    </row>
    <row r="6498" spans="1:20">
      <c r="A6498" s="5"/>
      <c r="T6498" s="6"/>
    </row>
    <row r="6499" spans="1:20">
      <c r="A6499" s="5"/>
      <c r="T6499" s="6"/>
    </row>
    <row r="6500" spans="1:20">
      <c r="A6500" s="5"/>
      <c r="T6500" s="6"/>
    </row>
    <row r="6501" spans="1:20">
      <c r="A6501" s="5"/>
      <c r="T6501" s="6"/>
    </row>
    <row r="6502" spans="1:20">
      <c r="A6502" s="5"/>
      <c r="T6502" s="6"/>
    </row>
    <row r="6503" spans="1:20">
      <c r="A6503" s="5"/>
      <c r="T6503" s="6"/>
    </row>
    <row r="6504" spans="1:20">
      <c r="A6504" s="5"/>
      <c r="T6504" s="6"/>
    </row>
    <row r="6505" spans="1:20">
      <c r="A6505" s="5"/>
      <c r="T6505" s="6"/>
    </row>
    <row r="6506" spans="1:20">
      <c r="A6506" s="5"/>
      <c r="T6506" s="6"/>
    </row>
    <row r="6507" spans="1:20">
      <c r="A6507" s="5"/>
      <c r="T6507" s="6"/>
    </row>
    <row r="6508" spans="1:20">
      <c r="A6508" s="5"/>
      <c r="T6508" s="6"/>
    </row>
    <row r="6509" spans="1:20">
      <c r="A6509" s="5"/>
      <c r="T6509" s="6"/>
    </row>
    <row r="6510" spans="1:20">
      <c r="A6510" s="5"/>
      <c r="T6510" s="6"/>
    </row>
    <row r="6511" spans="1:20">
      <c r="A6511" s="5"/>
      <c r="T6511" s="6"/>
    </row>
    <row r="6512" spans="1:20">
      <c r="A6512" s="5"/>
      <c r="T6512" s="6"/>
    </row>
    <row r="6513" spans="1:20">
      <c r="A6513" s="5"/>
      <c r="T6513" s="6"/>
    </row>
    <row r="6514" spans="1:20">
      <c r="A6514" s="5"/>
      <c r="T6514" s="6"/>
    </row>
    <row r="6515" spans="1:20">
      <c r="A6515" s="5"/>
      <c r="T6515" s="6"/>
    </row>
    <row r="6516" spans="1:20">
      <c r="A6516" s="5"/>
      <c r="T6516" s="6"/>
    </row>
    <row r="6517" spans="1:20">
      <c r="A6517" s="5"/>
      <c r="T6517" s="6"/>
    </row>
    <row r="6518" spans="1:20">
      <c r="A6518" s="5"/>
      <c r="T6518" s="6"/>
    </row>
    <row r="6519" spans="1:20">
      <c r="A6519" s="5"/>
      <c r="T6519" s="6"/>
    </row>
    <row r="6520" spans="1:20">
      <c r="A6520" s="5"/>
      <c r="T6520" s="6"/>
    </row>
    <row r="6521" spans="1:20">
      <c r="A6521" s="5"/>
      <c r="T6521" s="6"/>
    </row>
    <row r="6522" spans="1:20">
      <c r="A6522" s="5"/>
      <c r="T6522" s="6"/>
    </row>
    <row r="6523" spans="1:20">
      <c r="A6523" s="5"/>
      <c r="T6523" s="6"/>
    </row>
    <row r="6524" spans="1:20">
      <c r="A6524" s="5"/>
      <c r="T6524" s="6"/>
    </row>
    <row r="6525" spans="1:20">
      <c r="A6525" s="5"/>
      <c r="T6525" s="6"/>
    </row>
    <row r="6526" spans="1:20">
      <c r="A6526" s="5"/>
      <c r="T6526" s="6"/>
    </row>
    <row r="6527" spans="1:20">
      <c r="A6527" s="5"/>
      <c r="T6527" s="6"/>
    </row>
    <row r="6528" spans="1:20">
      <c r="A6528" s="5"/>
      <c r="T6528" s="6"/>
    </row>
    <row r="6529" spans="1:20">
      <c r="A6529" s="5"/>
      <c r="T6529" s="6"/>
    </row>
    <row r="6530" spans="1:20">
      <c r="A6530" s="5"/>
      <c r="T6530" s="6"/>
    </row>
    <row r="6531" spans="1:20">
      <c r="A6531" s="5"/>
      <c r="T6531" s="6"/>
    </row>
    <row r="6532" spans="1:20">
      <c r="A6532" s="5"/>
      <c r="T6532" s="6"/>
    </row>
    <row r="6533" spans="1:20">
      <c r="A6533" s="5"/>
      <c r="T6533" s="6"/>
    </row>
    <row r="6534" spans="1:20">
      <c r="A6534" s="5"/>
      <c r="T6534" s="6"/>
    </row>
    <row r="6535" spans="1:20">
      <c r="A6535" s="5"/>
      <c r="T6535" s="6"/>
    </row>
    <row r="6536" spans="1:20">
      <c r="A6536" s="5"/>
      <c r="T6536" s="6"/>
    </row>
    <row r="6537" spans="1:20">
      <c r="A6537" s="5"/>
      <c r="T6537" s="6"/>
    </row>
    <row r="6538" spans="1:20">
      <c r="A6538" s="5"/>
      <c r="T6538" s="6"/>
    </row>
    <row r="6539" spans="1:20">
      <c r="A6539" s="5"/>
      <c r="T6539" s="6"/>
    </row>
    <row r="6540" spans="1:20">
      <c r="A6540" s="5"/>
      <c r="T6540" s="6"/>
    </row>
    <row r="6541" spans="1:20">
      <c r="A6541" s="5"/>
      <c r="T6541" s="6"/>
    </row>
    <row r="6542" spans="1:20">
      <c r="A6542" s="5"/>
      <c r="T6542" s="6"/>
    </row>
    <row r="6543" spans="1:20">
      <c r="A6543" s="5"/>
      <c r="T6543" s="6"/>
    </row>
    <row r="6544" spans="1:20">
      <c r="A6544" s="5"/>
      <c r="T6544" s="6"/>
    </row>
    <row r="6545" spans="1:20">
      <c r="A6545" s="5"/>
      <c r="T6545" s="6"/>
    </row>
    <row r="6546" spans="1:20">
      <c r="A6546" s="5"/>
      <c r="T6546" s="6"/>
    </row>
    <row r="6547" spans="1:20">
      <c r="A6547" s="5"/>
      <c r="T6547" s="6"/>
    </row>
    <row r="6548" spans="1:20">
      <c r="A6548" s="5"/>
      <c r="T6548" s="6"/>
    </row>
    <row r="6549" spans="1:20">
      <c r="A6549" s="5"/>
      <c r="T6549" s="6"/>
    </row>
    <row r="6550" spans="1:20">
      <c r="A6550" s="5"/>
      <c r="T6550" s="6"/>
    </row>
    <row r="6551" spans="1:20">
      <c r="A6551" s="5"/>
      <c r="T6551" s="6"/>
    </row>
    <row r="6552" spans="1:20">
      <c r="A6552" s="5"/>
      <c r="T6552" s="6"/>
    </row>
    <row r="6553" spans="1:20">
      <c r="A6553" s="5"/>
      <c r="T6553" s="6"/>
    </row>
    <row r="6554" spans="1:20">
      <c r="A6554" s="5"/>
      <c r="T6554" s="6"/>
    </row>
    <row r="6555" spans="1:20">
      <c r="A6555" s="5"/>
      <c r="T6555" s="6"/>
    </row>
    <row r="6556" spans="1:20">
      <c r="A6556" s="5"/>
      <c r="T6556" s="6"/>
    </row>
    <row r="6557" spans="1:20">
      <c r="A6557" s="5"/>
      <c r="T6557" s="6"/>
    </row>
    <row r="6558" spans="1:20">
      <c r="A6558" s="5"/>
      <c r="T6558" s="6"/>
    </row>
    <row r="6559" spans="1:20">
      <c r="A6559" s="5"/>
      <c r="T6559" s="6"/>
    </row>
    <row r="6560" spans="1:20">
      <c r="A6560" s="5"/>
      <c r="T6560" s="6"/>
    </row>
    <row r="6561" spans="1:20">
      <c r="A6561" s="5"/>
      <c r="T6561" s="6"/>
    </row>
    <row r="6562" spans="1:20">
      <c r="A6562" s="5"/>
      <c r="T6562" s="6"/>
    </row>
    <row r="6563" spans="1:20">
      <c r="A6563" s="5"/>
      <c r="T6563" s="6"/>
    </row>
    <row r="6564" spans="1:20">
      <c r="A6564" s="5"/>
      <c r="T6564" s="6"/>
    </row>
    <row r="6565" spans="1:20">
      <c r="A6565" s="5"/>
      <c r="T6565" s="6"/>
    </row>
    <row r="6566" spans="1:20">
      <c r="A6566" s="5"/>
      <c r="T6566" s="6"/>
    </row>
    <row r="6567" spans="1:20">
      <c r="A6567" s="5"/>
      <c r="T6567" s="6"/>
    </row>
    <row r="6568" spans="1:20">
      <c r="A6568" s="5"/>
      <c r="T6568" s="6"/>
    </row>
    <row r="6569" spans="1:20">
      <c r="A6569" s="5"/>
      <c r="T6569" s="6"/>
    </row>
    <row r="6570" spans="1:20">
      <c r="A6570" s="5"/>
      <c r="T6570" s="6"/>
    </row>
    <row r="6571" spans="1:20">
      <c r="A6571" s="5"/>
      <c r="T6571" s="6"/>
    </row>
    <row r="6572" spans="1:20">
      <c r="A6572" s="5"/>
      <c r="T6572" s="6"/>
    </row>
    <row r="6573" spans="1:20">
      <c r="A6573" s="5"/>
      <c r="T6573" s="6"/>
    </row>
    <row r="6574" spans="1:20">
      <c r="A6574" s="5"/>
      <c r="T6574" s="6"/>
    </row>
    <row r="6575" spans="1:20">
      <c r="A6575" s="5"/>
      <c r="T6575" s="6"/>
    </row>
    <row r="6576" spans="1:20">
      <c r="A6576" s="5"/>
      <c r="T6576" s="6"/>
    </row>
    <row r="6577" spans="1:20">
      <c r="A6577" s="5"/>
      <c r="T6577" s="6"/>
    </row>
    <row r="6578" spans="1:20">
      <c r="A6578" s="5"/>
      <c r="T6578" s="6"/>
    </row>
    <row r="6579" spans="1:20">
      <c r="A6579" s="5"/>
      <c r="T6579" s="6"/>
    </row>
    <row r="6580" spans="1:20">
      <c r="A6580" s="5"/>
      <c r="T6580" s="6"/>
    </row>
    <row r="6581" spans="1:20">
      <c r="A6581" s="5"/>
      <c r="T6581" s="6"/>
    </row>
    <row r="6582" spans="1:20">
      <c r="A6582" s="5"/>
      <c r="T6582" s="6"/>
    </row>
    <row r="6583" spans="1:20">
      <c r="A6583" s="5"/>
      <c r="T6583" s="6"/>
    </row>
    <row r="6584" spans="1:20">
      <c r="A6584" s="5"/>
      <c r="T6584" s="6"/>
    </row>
    <row r="6585" spans="1:20">
      <c r="A6585" s="5"/>
      <c r="T6585" s="6"/>
    </row>
    <row r="6586" spans="1:20">
      <c r="A6586" s="5"/>
      <c r="T6586" s="6"/>
    </row>
    <row r="6587" spans="1:20">
      <c r="A6587" s="5"/>
      <c r="T6587" s="6"/>
    </row>
    <row r="6588" spans="1:20">
      <c r="A6588" s="5"/>
      <c r="T6588" s="6"/>
    </row>
    <row r="6589" spans="1:20">
      <c r="A6589" s="5"/>
      <c r="T6589" s="6"/>
    </row>
    <row r="6590" spans="1:20">
      <c r="A6590" s="5"/>
      <c r="T6590" s="6"/>
    </row>
    <row r="6591" spans="1:20">
      <c r="A6591" s="5"/>
      <c r="T6591" s="6"/>
    </row>
    <row r="6592" spans="1:20">
      <c r="A6592" s="5"/>
      <c r="T6592" s="6"/>
    </row>
    <row r="6593" spans="1:20">
      <c r="A6593" s="5"/>
      <c r="T6593" s="6"/>
    </row>
    <row r="6594" spans="1:20">
      <c r="A6594" s="5"/>
      <c r="T6594" s="6"/>
    </row>
    <row r="6595" spans="1:20">
      <c r="A6595" s="5"/>
      <c r="T6595" s="6"/>
    </row>
    <row r="6596" spans="1:20">
      <c r="A6596" s="5"/>
      <c r="T6596" s="6"/>
    </row>
    <row r="6597" spans="1:20">
      <c r="A6597" s="5"/>
      <c r="T6597" s="6"/>
    </row>
    <row r="6598" spans="1:20">
      <c r="A6598" s="5"/>
      <c r="T6598" s="6"/>
    </row>
    <row r="6599" spans="1:20">
      <c r="A6599" s="5"/>
      <c r="T6599" s="6"/>
    </row>
    <row r="6600" spans="1:20">
      <c r="A6600" s="5"/>
      <c r="T6600" s="6"/>
    </row>
    <row r="6601" spans="1:20">
      <c r="A6601" s="5"/>
      <c r="T6601" s="6"/>
    </row>
    <row r="6602" spans="1:20">
      <c r="A6602" s="5"/>
      <c r="T6602" s="6"/>
    </row>
    <row r="6603" spans="1:20">
      <c r="A6603" s="5"/>
      <c r="T6603" s="6"/>
    </row>
    <row r="6604" spans="1:20">
      <c r="A6604" s="5"/>
      <c r="T6604" s="6"/>
    </row>
    <row r="6605" spans="1:20">
      <c r="A6605" s="5"/>
      <c r="T6605" s="6"/>
    </row>
    <row r="6606" spans="1:20">
      <c r="A6606" s="5"/>
      <c r="T6606" s="6"/>
    </row>
    <row r="6607" spans="1:20">
      <c r="A6607" s="5"/>
      <c r="T6607" s="6"/>
    </row>
    <row r="6608" spans="1:20">
      <c r="A6608" s="5"/>
      <c r="T6608" s="6"/>
    </row>
    <row r="6609" spans="1:20">
      <c r="A6609" s="5"/>
      <c r="T6609" s="6"/>
    </row>
    <row r="6610" spans="1:20">
      <c r="A6610" s="5"/>
      <c r="T6610" s="6"/>
    </row>
    <row r="6611" spans="1:20">
      <c r="A6611" s="5"/>
      <c r="T6611" s="6"/>
    </row>
    <row r="6612" spans="1:20">
      <c r="A6612" s="5"/>
      <c r="T6612" s="6"/>
    </row>
    <row r="6613" spans="1:20">
      <c r="A6613" s="5"/>
      <c r="T6613" s="6"/>
    </row>
    <row r="6614" spans="1:20">
      <c r="A6614" s="5"/>
      <c r="T6614" s="6"/>
    </row>
    <row r="6615" spans="1:20">
      <c r="A6615" s="5"/>
      <c r="T6615" s="6"/>
    </row>
    <row r="6616" spans="1:20">
      <c r="A6616" s="5"/>
      <c r="T6616" s="6"/>
    </row>
    <row r="6617" spans="1:20">
      <c r="A6617" s="5"/>
      <c r="T6617" s="6"/>
    </row>
    <row r="6618" spans="1:20">
      <c r="A6618" s="5"/>
      <c r="T6618" s="6"/>
    </row>
    <row r="6619" spans="1:20">
      <c r="A6619" s="5"/>
      <c r="T6619" s="6"/>
    </row>
    <row r="6620" spans="1:20">
      <c r="A6620" s="5"/>
      <c r="T6620" s="6"/>
    </row>
    <row r="6621" spans="1:20">
      <c r="A6621" s="5"/>
      <c r="T6621" s="6"/>
    </row>
    <row r="6622" spans="1:20">
      <c r="A6622" s="5"/>
      <c r="T6622" s="6"/>
    </row>
    <row r="6623" spans="1:20">
      <c r="A6623" s="5"/>
      <c r="T6623" s="6"/>
    </row>
    <row r="6624" spans="1:20">
      <c r="A6624" s="5"/>
      <c r="T6624" s="6"/>
    </row>
    <row r="6625" spans="1:20">
      <c r="A6625" s="5"/>
      <c r="T6625" s="6"/>
    </row>
    <row r="6626" spans="1:20">
      <c r="A6626" s="5"/>
      <c r="T6626" s="6"/>
    </row>
    <row r="6627" spans="1:20">
      <c r="A6627" s="5"/>
      <c r="T6627" s="6"/>
    </row>
    <row r="6628" spans="1:20">
      <c r="A6628" s="5"/>
      <c r="T6628" s="6"/>
    </row>
    <row r="6629" spans="1:20">
      <c r="A6629" s="5"/>
      <c r="T6629" s="6"/>
    </row>
    <row r="6630" spans="1:20">
      <c r="A6630" s="5"/>
      <c r="T6630" s="6"/>
    </row>
    <row r="6631" spans="1:20">
      <c r="A6631" s="5"/>
      <c r="T6631" s="6"/>
    </row>
    <row r="6632" spans="1:20">
      <c r="A6632" s="5"/>
      <c r="T6632" s="6"/>
    </row>
    <row r="6633" spans="1:20">
      <c r="A6633" s="5"/>
      <c r="T6633" s="6"/>
    </row>
    <row r="6634" spans="1:20">
      <c r="A6634" s="5"/>
      <c r="T6634" s="6"/>
    </row>
    <row r="6635" spans="1:20">
      <c r="A6635" s="5"/>
      <c r="T6635" s="6"/>
    </row>
    <row r="6636" spans="1:20">
      <c r="A6636" s="5"/>
      <c r="T6636" s="6"/>
    </row>
    <row r="6637" spans="1:20">
      <c r="A6637" s="5"/>
      <c r="T6637" s="6"/>
    </row>
    <row r="6638" spans="1:20">
      <c r="A6638" s="5"/>
      <c r="T6638" s="6"/>
    </row>
    <row r="6639" spans="1:20">
      <c r="A6639" s="5"/>
      <c r="T6639" s="6"/>
    </row>
    <row r="6640" spans="1:20">
      <c r="A6640" s="5"/>
      <c r="T6640" s="6"/>
    </row>
    <row r="6641" spans="1:20">
      <c r="A6641" s="5"/>
      <c r="T6641" s="6"/>
    </row>
    <row r="6642" spans="1:20">
      <c r="A6642" s="5"/>
      <c r="T6642" s="6"/>
    </row>
    <row r="6643" spans="1:20">
      <c r="A6643" s="5"/>
      <c r="T6643" s="6"/>
    </row>
    <row r="6644" spans="1:20">
      <c r="A6644" s="5"/>
      <c r="T6644" s="6"/>
    </row>
    <row r="6645" spans="1:20">
      <c r="A6645" s="5"/>
      <c r="T6645" s="6"/>
    </row>
    <row r="6646" spans="1:20">
      <c r="A6646" s="5"/>
      <c r="T6646" s="6"/>
    </row>
    <row r="6647" spans="1:20">
      <c r="A6647" s="5"/>
      <c r="T6647" s="6"/>
    </row>
    <row r="6648" spans="1:20">
      <c r="A6648" s="5"/>
      <c r="T6648" s="6"/>
    </row>
    <row r="6649" spans="1:20">
      <c r="A6649" s="5"/>
      <c r="T6649" s="6"/>
    </row>
    <row r="6650" spans="1:20">
      <c r="A6650" s="5"/>
      <c r="T6650" s="6"/>
    </row>
    <row r="6651" spans="1:20">
      <c r="A6651" s="5"/>
      <c r="T6651" s="6"/>
    </row>
    <row r="6652" spans="1:20">
      <c r="A6652" s="5"/>
      <c r="T6652" s="6"/>
    </row>
    <row r="6653" spans="1:20">
      <c r="A6653" s="5"/>
      <c r="T6653" s="6"/>
    </row>
    <row r="6654" spans="1:20">
      <c r="A6654" s="5"/>
      <c r="T6654" s="6"/>
    </row>
    <row r="6655" spans="1:20">
      <c r="A6655" s="5"/>
      <c r="T6655" s="6"/>
    </row>
    <row r="6656" spans="1:20">
      <c r="A6656" s="5"/>
      <c r="T6656" s="6"/>
    </row>
    <row r="6657" spans="1:20">
      <c r="A6657" s="5"/>
      <c r="T6657" s="6"/>
    </row>
    <row r="6658" spans="1:20">
      <c r="A6658" s="5"/>
      <c r="T6658" s="6"/>
    </row>
    <row r="6659" spans="1:20">
      <c r="A6659" s="5"/>
      <c r="T6659" s="6"/>
    </row>
    <row r="6660" spans="1:20">
      <c r="A6660" s="5"/>
      <c r="T6660" s="6"/>
    </row>
    <row r="6661" spans="1:20">
      <c r="A6661" s="5"/>
      <c r="T6661" s="6"/>
    </row>
    <row r="6662" spans="1:20">
      <c r="A6662" s="5"/>
      <c r="T6662" s="6"/>
    </row>
    <row r="6663" spans="1:20">
      <c r="A6663" s="5"/>
      <c r="T6663" s="6"/>
    </row>
    <row r="6664" spans="1:20">
      <c r="A6664" s="5"/>
      <c r="T6664" s="6"/>
    </row>
    <row r="6665" spans="1:20">
      <c r="A6665" s="5"/>
      <c r="T6665" s="6"/>
    </row>
    <row r="6666" spans="1:20">
      <c r="A6666" s="5"/>
      <c r="T6666" s="6"/>
    </row>
    <row r="6667" spans="1:20">
      <c r="A6667" s="5"/>
      <c r="T6667" s="6"/>
    </row>
    <row r="6668" spans="1:20">
      <c r="A6668" s="5"/>
      <c r="T6668" s="6"/>
    </row>
    <row r="6669" spans="1:20">
      <c r="A6669" s="5"/>
      <c r="T6669" s="6"/>
    </row>
    <row r="6670" spans="1:20">
      <c r="A6670" s="5"/>
      <c r="T6670" s="6"/>
    </row>
    <row r="6671" spans="1:20">
      <c r="A6671" s="5"/>
      <c r="T6671" s="6"/>
    </row>
    <row r="6672" spans="1:20">
      <c r="A6672" s="5"/>
      <c r="T6672" s="6"/>
    </row>
    <row r="6673" spans="1:20">
      <c r="A6673" s="5"/>
      <c r="T6673" s="6"/>
    </row>
    <row r="6674" spans="1:20">
      <c r="A6674" s="5"/>
      <c r="T6674" s="6"/>
    </row>
    <row r="6675" spans="1:20">
      <c r="A6675" s="5"/>
      <c r="T6675" s="6"/>
    </row>
    <row r="6676" spans="1:20">
      <c r="A6676" s="5"/>
      <c r="T6676" s="6"/>
    </row>
    <row r="6677" spans="1:20">
      <c r="A6677" s="5"/>
      <c r="T6677" s="6"/>
    </row>
    <row r="6678" spans="1:20">
      <c r="A6678" s="5"/>
      <c r="T6678" s="6"/>
    </row>
    <row r="6679" spans="1:20">
      <c r="A6679" s="5"/>
      <c r="T6679" s="6"/>
    </row>
    <row r="6680" spans="1:20">
      <c r="A6680" s="5"/>
      <c r="T6680" s="6"/>
    </row>
    <row r="6681" spans="1:20">
      <c r="A6681" s="5"/>
      <c r="T6681" s="6"/>
    </row>
    <row r="6682" spans="1:20">
      <c r="A6682" s="5"/>
      <c r="T6682" s="6"/>
    </row>
    <row r="6683" spans="1:20">
      <c r="A6683" s="5"/>
      <c r="T6683" s="6"/>
    </row>
    <row r="6684" spans="1:20">
      <c r="A6684" s="5"/>
      <c r="T6684" s="6"/>
    </row>
    <row r="6685" spans="1:20">
      <c r="A6685" s="5"/>
      <c r="T6685" s="6"/>
    </row>
    <row r="6686" spans="1:20">
      <c r="A6686" s="5"/>
      <c r="T6686" s="6"/>
    </row>
    <row r="6687" spans="1:20">
      <c r="A6687" s="5"/>
      <c r="T6687" s="6"/>
    </row>
    <row r="6688" spans="1:20">
      <c r="A6688" s="5"/>
      <c r="T6688" s="6"/>
    </row>
    <row r="6689" spans="1:20">
      <c r="A6689" s="5"/>
      <c r="T6689" s="6"/>
    </row>
    <row r="6690" spans="1:20">
      <c r="A6690" s="5"/>
      <c r="T6690" s="6"/>
    </row>
    <row r="6691" spans="1:20">
      <c r="A6691" s="5"/>
      <c r="T6691" s="6"/>
    </row>
    <row r="6692" spans="1:20">
      <c r="A6692" s="5"/>
      <c r="T6692" s="6"/>
    </row>
    <row r="6693" spans="1:20">
      <c r="A6693" s="5"/>
      <c r="T6693" s="6"/>
    </row>
    <row r="6694" spans="1:20">
      <c r="A6694" s="5"/>
      <c r="T6694" s="6"/>
    </row>
    <row r="6695" spans="1:20">
      <c r="A6695" s="5"/>
      <c r="T6695" s="6"/>
    </row>
    <row r="6696" spans="1:20">
      <c r="A6696" s="5"/>
      <c r="T6696" s="6"/>
    </row>
    <row r="6697" spans="1:20">
      <c r="A6697" s="5"/>
      <c r="T6697" s="6"/>
    </row>
    <row r="6698" spans="1:20">
      <c r="A6698" s="5"/>
      <c r="T6698" s="6"/>
    </row>
    <row r="6699" spans="1:20">
      <c r="A6699" s="5"/>
      <c r="T6699" s="6"/>
    </row>
    <row r="6700" spans="1:20">
      <c r="A6700" s="5"/>
      <c r="T6700" s="6"/>
    </row>
    <row r="6701" spans="1:20">
      <c r="A6701" s="5"/>
      <c r="T6701" s="6"/>
    </row>
    <row r="6702" spans="1:20">
      <c r="A6702" s="5"/>
      <c r="T6702" s="6"/>
    </row>
    <row r="6703" spans="1:20">
      <c r="A6703" s="5"/>
      <c r="T6703" s="6"/>
    </row>
    <row r="6704" spans="1:20">
      <c r="A6704" s="5"/>
      <c r="T6704" s="6"/>
    </row>
    <row r="6705" spans="1:20">
      <c r="A6705" s="5"/>
      <c r="T6705" s="6"/>
    </row>
    <row r="6706" spans="1:20">
      <c r="A6706" s="5"/>
      <c r="T6706" s="6"/>
    </row>
    <row r="6707" spans="1:20">
      <c r="A6707" s="5"/>
      <c r="T6707" s="6"/>
    </row>
    <row r="6708" spans="1:20">
      <c r="A6708" s="5"/>
      <c r="T6708" s="6"/>
    </row>
    <row r="6709" spans="1:20">
      <c r="A6709" s="5"/>
      <c r="T6709" s="6"/>
    </row>
    <row r="6710" spans="1:20">
      <c r="A6710" s="5"/>
      <c r="T6710" s="6"/>
    </row>
    <row r="6711" spans="1:20">
      <c r="A6711" s="5"/>
      <c r="T6711" s="6"/>
    </row>
    <row r="6712" spans="1:20">
      <c r="A6712" s="5"/>
      <c r="T6712" s="6"/>
    </row>
    <row r="6713" spans="1:20">
      <c r="A6713" s="5"/>
      <c r="T6713" s="6"/>
    </row>
    <row r="6714" spans="1:20">
      <c r="A6714" s="5"/>
      <c r="T6714" s="6"/>
    </row>
    <row r="6715" spans="1:20">
      <c r="A6715" s="5"/>
      <c r="T6715" s="6"/>
    </row>
    <row r="6716" spans="1:20">
      <c r="A6716" s="5"/>
      <c r="T6716" s="6"/>
    </row>
    <row r="6717" spans="1:20">
      <c r="A6717" s="5"/>
      <c r="T6717" s="6"/>
    </row>
    <row r="6718" spans="1:20">
      <c r="A6718" s="5"/>
      <c r="T6718" s="6"/>
    </row>
    <row r="6719" spans="1:20">
      <c r="A6719" s="5"/>
      <c r="T6719" s="6"/>
    </row>
    <row r="6720" spans="1:20">
      <c r="A6720" s="5"/>
      <c r="T6720" s="6"/>
    </row>
    <row r="6721" spans="1:20">
      <c r="A6721" s="5"/>
      <c r="T6721" s="6"/>
    </row>
    <row r="6722" spans="1:20">
      <c r="A6722" s="5"/>
      <c r="T6722" s="6"/>
    </row>
    <row r="6723" spans="1:20">
      <c r="A6723" s="5"/>
      <c r="T6723" s="6"/>
    </row>
    <row r="6724" spans="1:20">
      <c r="A6724" s="5"/>
      <c r="T6724" s="6"/>
    </row>
    <row r="6725" spans="1:20">
      <c r="A6725" s="5"/>
      <c r="T6725" s="6"/>
    </row>
    <row r="6726" spans="1:20">
      <c r="A6726" s="5"/>
      <c r="T6726" s="6"/>
    </row>
    <row r="6727" spans="1:20">
      <c r="A6727" s="5"/>
      <c r="T6727" s="6"/>
    </row>
    <row r="6728" spans="1:20">
      <c r="A6728" s="5"/>
      <c r="T6728" s="6"/>
    </row>
    <row r="6729" spans="1:20">
      <c r="A6729" s="5"/>
      <c r="T6729" s="6"/>
    </row>
    <row r="6730" spans="1:20">
      <c r="A6730" s="5"/>
      <c r="T6730" s="6"/>
    </row>
    <row r="6731" spans="1:20">
      <c r="A6731" s="5"/>
      <c r="T6731" s="6"/>
    </row>
    <row r="6732" spans="1:20">
      <c r="A6732" s="5"/>
      <c r="T6732" s="6"/>
    </row>
    <row r="6733" spans="1:20">
      <c r="A6733" s="5"/>
      <c r="T6733" s="6"/>
    </row>
    <row r="6734" spans="1:20">
      <c r="A6734" s="5"/>
      <c r="T6734" s="6"/>
    </row>
    <row r="6735" spans="1:20">
      <c r="A6735" s="5"/>
      <c r="T6735" s="6"/>
    </row>
    <row r="6736" spans="1:20">
      <c r="A6736" s="5"/>
      <c r="T6736" s="6"/>
    </row>
    <row r="6737" spans="1:20">
      <c r="A6737" s="5"/>
      <c r="T6737" s="6"/>
    </row>
    <row r="6738" spans="1:20">
      <c r="A6738" s="5"/>
      <c r="T6738" s="6"/>
    </row>
    <row r="6739" spans="1:20">
      <c r="A6739" s="5"/>
      <c r="T6739" s="6"/>
    </row>
    <row r="6740" spans="1:20">
      <c r="A6740" s="5"/>
      <c r="T6740" s="6"/>
    </row>
    <row r="6741" spans="1:20">
      <c r="A6741" s="5"/>
      <c r="T6741" s="6"/>
    </row>
    <row r="6742" spans="1:20">
      <c r="A6742" s="5"/>
      <c r="T6742" s="6"/>
    </row>
    <row r="6743" spans="1:20">
      <c r="A6743" s="5"/>
      <c r="T6743" s="6"/>
    </row>
    <row r="6744" spans="1:20">
      <c r="A6744" s="5"/>
      <c r="T6744" s="6"/>
    </row>
    <row r="6745" spans="1:20">
      <c r="A6745" s="5"/>
      <c r="T6745" s="6"/>
    </row>
    <row r="6746" spans="1:20">
      <c r="A6746" s="5"/>
      <c r="T6746" s="6"/>
    </row>
    <row r="6747" spans="1:20">
      <c r="A6747" s="5"/>
      <c r="T6747" s="6"/>
    </row>
    <row r="6748" spans="1:20">
      <c r="A6748" s="5"/>
      <c r="E6748" s="5"/>
      <c r="F6748" s="5"/>
      <c r="G6748" s="5"/>
      <c r="H6748" s="5"/>
      <c r="I6748" s="5"/>
      <c r="J6748" s="5"/>
      <c r="K6748" s="5"/>
      <c r="L6748" s="5"/>
      <c r="M6748" s="5"/>
      <c r="N6748" s="5"/>
      <c r="T6748" s="6"/>
    </row>
    <row r="6749" spans="1:20">
      <c r="A6749" s="5"/>
      <c r="E6749" s="5"/>
      <c r="F6749" s="5"/>
      <c r="G6749" s="5"/>
      <c r="H6749" s="5"/>
      <c r="I6749" s="5"/>
      <c r="J6749" s="5"/>
      <c r="K6749" s="5"/>
      <c r="L6749" s="5"/>
      <c r="M6749" s="5"/>
      <c r="N6749" s="5"/>
      <c r="T6749" s="6"/>
    </row>
    <row r="6750" spans="1:20">
      <c r="A6750" s="5"/>
      <c r="E6750" s="5"/>
      <c r="F6750" s="5"/>
      <c r="G6750" s="5"/>
      <c r="H6750" s="5"/>
      <c r="I6750" s="5"/>
      <c r="J6750" s="5"/>
      <c r="K6750" s="5"/>
      <c r="L6750" s="5"/>
      <c r="M6750" s="5"/>
      <c r="N6750" s="5"/>
      <c r="T6750" s="6"/>
    </row>
    <row r="6751" spans="1:20">
      <c r="A6751" s="5"/>
      <c r="E6751" s="5"/>
      <c r="F6751" s="5"/>
      <c r="G6751" s="5"/>
      <c r="H6751" s="5"/>
      <c r="I6751" s="5"/>
      <c r="J6751" s="5"/>
      <c r="K6751" s="5"/>
      <c r="L6751" s="5"/>
      <c r="M6751" s="5"/>
      <c r="N6751" s="5"/>
      <c r="T6751" s="6"/>
    </row>
    <row r="6752" spans="1:20">
      <c r="A6752" s="5"/>
      <c r="E6752" s="5"/>
      <c r="F6752" s="5"/>
      <c r="G6752" s="5"/>
      <c r="H6752" s="5"/>
      <c r="I6752" s="5"/>
      <c r="J6752" s="5"/>
      <c r="K6752" s="5"/>
      <c r="L6752" s="5"/>
      <c r="M6752" s="5"/>
      <c r="N6752" s="5"/>
      <c r="T6752" s="6"/>
    </row>
    <row r="6753" spans="1:20">
      <c r="A6753" s="5"/>
      <c r="E6753" s="5"/>
      <c r="F6753" s="5"/>
      <c r="G6753" s="5"/>
      <c r="H6753" s="5"/>
      <c r="I6753" s="5"/>
      <c r="J6753" s="5"/>
      <c r="K6753" s="5"/>
      <c r="L6753" s="5"/>
      <c r="M6753" s="5"/>
      <c r="N6753" s="5"/>
      <c r="T6753" s="6"/>
    </row>
    <row r="6754" spans="1:20">
      <c r="A6754" s="5"/>
      <c r="E6754" s="5"/>
      <c r="F6754" s="5"/>
      <c r="G6754" s="5"/>
      <c r="H6754" s="5"/>
      <c r="I6754" s="5"/>
      <c r="J6754" s="5"/>
      <c r="K6754" s="5"/>
      <c r="L6754" s="5"/>
      <c r="M6754" s="5"/>
      <c r="N6754" s="5"/>
      <c r="T6754" s="6"/>
    </row>
    <row r="6755" spans="1:20">
      <c r="A6755" s="5"/>
      <c r="E6755" s="5"/>
      <c r="F6755" s="5"/>
      <c r="G6755" s="5"/>
      <c r="H6755" s="5"/>
      <c r="I6755" s="5"/>
      <c r="J6755" s="5"/>
      <c r="K6755" s="5"/>
      <c r="L6755" s="5"/>
      <c r="M6755" s="5"/>
      <c r="N6755" s="5"/>
      <c r="T6755" s="6"/>
    </row>
    <row r="6756" spans="1:20">
      <c r="A6756" s="5"/>
      <c r="E6756" s="5"/>
      <c r="F6756" s="5"/>
      <c r="G6756" s="5"/>
      <c r="H6756" s="5"/>
      <c r="I6756" s="5"/>
      <c r="J6756" s="5"/>
      <c r="K6756" s="5"/>
      <c r="L6756" s="5"/>
      <c r="M6756" s="5"/>
      <c r="N6756" s="5"/>
      <c r="T6756" s="6"/>
    </row>
    <row r="6757" spans="1:20">
      <c r="A6757" s="5"/>
      <c r="E6757" s="5"/>
      <c r="F6757" s="5"/>
      <c r="G6757" s="5"/>
      <c r="H6757" s="5"/>
      <c r="I6757" s="5"/>
      <c r="J6757" s="5"/>
      <c r="K6757" s="5"/>
      <c r="L6757" s="5"/>
      <c r="M6757" s="5"/>
      <c r="N6757" s="5"/>
      <c r="T6757" s="6"/>
    </row>
    <row r="6758" spans="1:20">
      <c r="A6758" s="5"/>
      <c r="E6758" s="5"/>
      <c r="F6758" s="5"/>
      <c r="G6758" s="5"/>
      <c r="H6758" s="5"/>
      <c r="I6758" s="5"/>
      <c r="J6758" s="5"/>
      <c r="K6758" s="5"/>
      <c r="L6758" s="5"/>
      <c r="M6758" s="5"/>
      <c r="N6758" s="5"/>
      <c r="T6758" s="6"/>
    </row>
    <row r="6759" spans="1:20">
      <c r="A6759" s="5"/>
      <c r="E6759" s="5"/>
      <c r="F6759" s="5"/>
      <c r="G6759" s="5"/>
      <c r="H6759" s="5"/>
      <c r="I6759" s="5"/>
      <c r="J6759" s="5"/>
      <c r="K6759" s="5"/>
      <c r="L6759" s="5"/>
      <c r="M6759" s="5"/>
      <c r="N6759" s="5"/>
      <c r="T6759" s="6"/>
    </row>
    <row r="6760" spans="1:20">
      <c r="A6760" s="5"/>
      <c r="E6760" s="5"/>
      <c r="F6760" s="5"/>
      <c r="G6760" s="5"/>
      <c r="H6760" s="5"/>
      <c r="I6760" s="5"/>
      <c r="J6760" s="5"/>
      <c r="K6760" s="5"/>
      <c r="L6760" s="5"/>
      <c r="M6760" s="5"/>
      <c r="N6760" s="5"/>
      <c r="T6760" s="6"/>
    </row>
    <row r="6761" spans="1:20">
      <c r="A6761" s="5"/>
      <c r="E6761" s="5"/>
      <c r="F6761" s="5"/>
      <c r="G6761" s="5"/>
      <c r="H6761" s="5"/>
      <c r="I6761" s="5"/>
      <c r="J6761" s="5"/>
      <c r="K6761" s="5"/>
      <c r="L6761" s="5"/>
      <c r="M6761" s="5"/>
      <c r="N6761" s="5"/>
      <c r="T6761" s="6"/>
    </row>
    <row r="6762" spans="1:20">
      <c r="A6762" s="5"/>
      <c r="E6762" s="5"/>
      <c r="F6762" s="5"/>
      <c r="G6762" s="5"/>
      <c r="H6762" s="5"/>
      <c r="I6762" s="5"/>
      <c r="J6762" s="5"/>
      <c r="K6762" s="5"/>
      <c r="L6762" s="5"/>
      <c r="M6762" s="5"/>
      <c r="N6762" s="5"/>
      <c r="T6762" s="6"/>
    </row>
    <row r="6763" spans="1:20">
      <c r="A6763" s="5"/>
      <c r="E6763" s="5"/>
      <c r="F6763" s="5"/>
      <c r="G6763" s="5"/>
      <c r="H6763" s="5"/>
      <c r="I6763" s="5"/>
      <c r="J6763" s="5"/>
      <c r="K6763" s="5"/>
      <c r="L6763" s="5"/>
      <c r="M6763" s="5"/>
      <c r="N6763" s="5"/>
      <c r="T6763" s="6"/>
    </row>
    <row r="6764" spans="1:20">
      <c r="A6764" s="5"/>
      <c r="E6764" s="5"/>
      <c r="F6764" s="5"/>
      <c r="G6764" s="5"/>
      <c r="H6764" s="5"/>
      <c r="I6764" s="5"/>
      <c r="J6764" s="5"/>
      <c r="K6764" s="5"/>
      <c r="L6764" s="5"/>
      <c r="M6764" s="5"/>
      <c r="N6764" s="5"/>
      <c r="T6764" s="6"/>
    </row>
    <row r="6765" spans="1:20">
      <c r="A6765" s="5"/>
      <c r="E6765" s="5"/>
      <c r="F6765" s="5"/>
      <c r="G6765" s="5"/>
      <c r="H6765" s="5"/>
      <c r="I6765" s="5"/>
      <c r="J6765" s="5"/>
      <c r="K6765" s="5"/>
      <c r="L6765" s="5"/>
      <c r="M6765" s="5"/>
      <c r="N6765" s="5"/>
      <c r="T6765" s="6"/>
    </row>
    <row r="6766" spans="1:20">
      <c r="A6766" s="5"/>
      <c r="E6766" s="5"/>
      <c r="F6766" s="5"/>
      <c r="G6766" s="5"/>
      <c r="H6766" s="5"/>
      <c r="I6766" s="5"/>
      <c r="J6766" s="5"/>
      <c r="K6766" s="5"/>
      <c r="L6766" s="5"/>
      <c r="M6766" s="5"/>
      <c r="N6766" s="5"/>
      <c r="T6766" s="6"/>
    </row>
    <row r="6767" spans="1:20">
      <c r="A6767" s="5"/>
      <c r="E6767" s="5"/>
      <c r="F6767" s="5"/>
      <c r="G6767" s="5"/>
      <c r="H6767" s="5"/>
      <c r="I6767" s="5"/>
      <c r="J6767" s="5"/>
      <c r="K6767" s="5"/>
      <c r="L6767" s="5"/>
      <c r="M6767" s="5"/>
      <c r="N6767" s="5"/>
      <c r="T6767" s="6"/>
    </row>
    <row r="6768" spans="1:20">
      <c r="A6768" s="5"/>
      <c r="E6768" s="5"/>
      <c r="F6768" s="5"/>
      <c r="G6768" s="5"/>
      <c r="H6768" s="5"/>
      <c r="I6768" s="5"/>
      <c r="J6768" s="5"/>
      <c r="K6768" s="5"/>
      <c r="L6768" s="5"/>
      <c r="M6768" s="5"/>
      <c r="N6768" s="5"/>
      <c r="T6768" s="6"/>
    </row>
    <row r="6769" spans="1:20">
      <c r="A6769" s="5"/>
      <c r="E6769" s="5"/>
      <c r="F6769" s="5"/>
      <c r="G6769" s="5"/>
      <c r="H6769" s="5"/>
      <c r="I6769" s="5"/>
      <c r="J6769" s="5"/>
      <c r="K6769" s="5"/>
      <c r="L6769" s="5"/>
      <c r="M6769" s="5"/>
      <c r="N6769" s="5"/>
      <c r="T6769" s="6"/>
    </row>
    <row r="6770" spans="1:20">
      <c r="A6770" s="5"/>
      <c r="E6770" s="5"/>
      <c r="F6770" s="5"/>
      <c r="G6770" s="5"/>
      <c r="H6770" s="5"/>
      <c r="I6770" s="5"/>
      <c r="J6770" s="5"/>
      <c r="K6770" s="5"/>
      <c r="L6770" s="5"/>
      <c r="M6770" s="5"/>
      <c r="N6770" s="5"/>
      <c r="T6770" s="6"/>
    </row>
    <row r="6771" spans="1:20">
      <c r="A6771" s="5"/>
      <c r="E6771" s="5"/>
      <c r="F6771" s="5"/>
      <c r="G6771" s="5"/>
      <c r="H6771" s="5"/>
      <c r="I6771" s="5"/>
      <c r="J6771" s="5"/>
      <c r="K6771" s="5"/>
      <c r="L6771" s="5"/>
      <c r="M6771" s="5"/>
      <c r="N6771" s="5"/>
      <c r="T6771" s="6"/>
    </row>
    <row r="6772" spans="1:20">
      <c r="A6772" s="5"/>
      <c r="E6772" s="5"/>
      <c r="F6772" s="5"/>
      <c r="G6772" s="5"/>
      <c r="H6772" s="5"/>
      <c r="I6772" s="5"/>
      <c r="J6772" s="5"/>
      <c r="K6772" s="5"/>
      <c r="L6772" s="5"/>
      <c r="M6772" s="5"/>
      <c r="N6772" s="5"/>
      <c r="T6772" s="6"/>
    </row>
    <row r="6773" spans="1:20">
      <c r="A6773" s="5"/>
      <c r="E6773" s="5"/>
      <c r="F6773" s="5"/>
      <c r="G6773" s="5"/>
      <c r="H6773" s="5"/>
      <c r="I6773" s="5"/>
      <c r="J6773" s="5"/>
      <c r="K6773" s="5"/>
      <c r="L6773" s="5"/>
      <c r="M6773" s="5"/>
      <c r="N6773" s="5"/>
      <c r="T6773" s="6"/>
    </row>
    <row r="6774" spans="1:20">
      <c r="A6774" s="5"/>
      <c r="E6774" s="5"/>
      <c r="F6774" s="5"/>
      <c r="G6774" s="5"/>
      <c r="H6774" s="5"/>
      <c r="I6774" s="5"/>
      <c r="J6774" s="5"/>
      <c r="K6774" s="5"/>
      <c r="L6774" s="5"/>
      <c r="M6774" s="5"/>
      <c r="N6774" s="5"/>
      <c r="T6774" s="6"/>
    </row>
    <row r="6775" spans="1:20">
      <c r="A6775" s="5"/>
      <c r="E6775" s="5"/>
      <c r="F6775" s="5"/>
      <c r="G6775" s="5"/>
      <c r="H6775" s="5"/>
      <c r="I6775" s="5"/>
      <c r="J6775" s="5"/>
      <c r="K6775" s="5"/>
      <c r="L6775" s="5"/>
      <c r="M6775" s="5"/>
      <c r="N6775" s="5"/>
      <c r="T6775" s="6"/>
    </row>
    <row r="6776" spans="1:20">
      <c r="A6776" s="5"/>
      <c r="E6776" s="5"/>
      <c r="F6776" s="5"/>
      <c r="G6776" s="5"/>
      <c r="H6776" s="5"/>
      <c r="I6776" s="5"/>
      <c r="J6776" s="5"/>
      <c r="K6776" s="5"/>
      <c r="L6776" s="5"/>
      <c r="M6776" s="5"/>
      <c r="N6776" s="5"/>
      <c r="T6776" s="6"/>
    </row>
    <row r="6777" spans="1:20">
      <c r="A6777" s="5"/>
      <c r="E6777" s="5"/>
      <c r="F6777" s="5"/>
      <c r="G6777" s="5"/>
      <c r="H6777" s="5"/>
      <c r="I6777" s="5"/>
      <c r="J6777" s="5"/>
      <c r="K6777" s="5"/>
      <c r="L6777" s="5"/>
      <c r="M6777" s="5"/>
      <c r="N6777" s="5"/>
      <c r="T6777" s="6"/>
    </row>
    <row r="6778" spans="1:20">
      <c r="A6778" s="5"/>
      <c r="E6778" s="5"/>
      <c r="F6778" s="5"/>
      <c r="G6778" s="5"/>
      <c r="H6778" s="5"/>
      <c r="I6778" s="5"/>
      <c r="J6778" s="5"/>
      <c r="K6778" s="5"/>
      <c r="L6778" s="5"/>
      <c r="M6778" s="5"/>
      <c r="N6778" s="5"/>
      <c r="T6778" s="6"/>
    </row>
    <row r="6779" spans="1:20">
      <c r="A6779" s="5"/>
      <c r="E6779" s="5"/>
      <c r="F6779" s="5"/>
      <c r="G6779" s="5"/>
      <c r="H6779" s="5"/>
      <c r="I6779" s="5"/>
      <c r="J6779" s="5"/>
      <c r="K6779" s="5"/>
      <c r="L6779" s="5"/>
      <c r="M6779" s="5"/>
      <c r="N6779" s="5"/>
      <c r="T6779" s="6"/>
    </row>
    <row r="6780" spans="1:20">
      <c r="A6780" s="5"/>
      <c r="E6780" s="5"/>
      <c r="F6780" s="5"/>
      <c r="G6780" s="5"/>
      <c r="H6780" s="5"/>
      <c r="I6780" s="5"/>
      <c r="J6780" s="5"/>
      <c r="K6780" s="5"/>
      <c r="L6780" s="5"/>
      <c r="M6780" s="5"/>
      <c r="N6780" s="5"/>
      <c r="T6780" s="6"/>
    </row>
    <row r="6781" spans="1:20">
      <c r="A6781" s="5"/>
      <c r="E6781" s="5"/>
      <c r="F6781" s="5"/>
      <c r="G6781" s="5"/>
      <c r="H6781" s="5"/>
      <c r="I6781" s="5"/>
      <c r="J6781" s="5"/>
      <c r="K6781" s="5"/>
      <c r="L6781" s="5"/>
      <c r="M6781" s="5"/>
      <c r="N6781" s="5"/>
      <c r="T6781" s="6"/>
    </row>
    <row r="6782" spans="1:20">
      <c r="A6782" s="5"/>
      <c r="E6782" s="5"/>
      <c r="F6782" s="5"/>
      <c r="G6782" s="5"/>
      <c r="H6782" s="5"/>
      <c r="I6782" s="5"/>
      <c r="J6782" s="5"/>
      <c r="K6782" s="5"/>
      <c r="L6782" s="5"/>
      <c r="M6782" s="5"/>
      <c r="N6782" s="5"/>
      <c r="T6782" s="6"/>
    </row>
    <row r="6783" spans="1:20">
      <c r="A6783" s="5"/>
      <c r="E6783" s="5"/>
      <c r="F6783" s="5"/>
      <c r="G6783" s="5"/>
      <c r="H6783" s="5"/>
      <c r="I6783" s="5"/>
      <c r="J6783" s="5"/>
      <c r="K6783" s="5"/>
      <c r="L6783" s="5"/>
      <c r="M6783" s="5"/>
      <c r="N6783" s="5"/>
      <c r="T6783" s="6"/>
    </row>
    <row r="6784" spans="1:20">
      <c r="A6784" s="5"/>
      <c r="E6784" s="5"/>
      <c r="F6784" s="5"/>
      <c r="G6784" s="5"/>
      <c r="H6784" s="5"/>
      <c r="I6784" s="5"/>
      <c r="J6784" s="5"/>
      <c r="K6784" s="5"/>
      <c r="L6784" s="5"/>
      <c r="M6784" s="5"/>
      <c r="N6784" s="5"/>
      <c r="T6784" s="6"/>
    </row>
    <row r="6785" spans="1:20">
      <c r="A6785" s="5"/>
      <c r="E6785" s="5"/>
      <c r="F6785" s="5"/>
      <c r="G6785" s="5"/>
      <c r="H6785" s="5"/>
      <c r="I6785" s="5"/>
      <c r="J6785" s="5"/>
      <c r="K6785" s="5"/>
      <c r="L6785" s="5"/>
      <c r="M6785" s="5"/>
      <c r="N6785" s="5"/>
      <c r="T6785" s="6"/>
    </row>
    <row r="6786" spans="1:20">
      <c r="A6786" s="5"/>
      <c r="E6786" s="5"/>
      <c r="F6786" s="5"/>
      <c r="G6786" s="5"/>
      <c r="H6786" s="5"/>
      <c r="I6786" s="5"/>
      <c r="J6786" s="5"/>
      <c r="K6786" s="5"/>
      <c r="L6786" s="5"/>
      <c r="M6786" s="5"/>
      <c r="N6786" s="5"/>
      <c r="T6786" s="6"/>
    </row>
    <row r="6787" spans="1:20">
      <c r="A6787" s="5"/>
      <c r="E6787" s="5"/>
      <c r="F6787" s="5"/>
      <c r="G6787" s="5"/>
      <c r="H6787" s="5"/>
      <c r="I6787" s="5"/>
      <c r="J6787" s="5"/>
      <c r="K6787" s="5"/>
      <c r="L6787" s="5"/>
      <c r="M6787" s="5"/>
      <c r="N6787" s="5"/>
      <c r="T6787" s="6"/>
    </row>
    <row r="6788" spans="1:20">
      <c r="A6788" s="5"/>
      <c r="E6788" s="5"/>
      <c r="F6788" s="5"/>
      <c r="G6788" s="5"/>
      <c r="H6788" s="5"/>
      <c r="I6788" s="5"/>
      <c r="J6788" s="5"/>
      <c r="K6788" s="5"/>
      <c r="L6788" s="5"/>
      <c r="M6788" s="5"/>
      <c r="N6788" s="5"/>
      <c r="T6788" s="6"/>
    </row>
    <row r="6789" spans="1:20">
      <c r="A6789" s="5"/>
      <c r="E6789" s="5"/>
      <c r="F6789" s="5"/>
      <c r="G6789" s="5"/>
      <c r="H6789" s="5"/>
      <c r="I6789" s="5"/>
      <c r="J6789" s="5"/>
      <c r="K6789" s="5"/>
      <c r="L6789" s="5"/>
      <c r="M6789" s="5"/>
      <c r="N6789" s="5"/>
      <c r="T6789" s="6"/>
    </row>
    <row r="6790" spans="1:20">
      <c r="A6790" s="5"/>
      <c r="E6790" s="5"/>
      <c r="F6790" s="5"/>
      <c r="G6790" s="5"/>
      <c r="H6790" s="5"/>
      <c r="I6790" s="5"/>
      <c r="J6790" s="5"/>
      <c r="K6790" s="5"/>
      <c r="L6790" s="5"/>
      <c r="M6790" s="5"/>
      <c r="N6790" s="5"/>
      <c r="T6790" s="6"/>
    </row>
    <row r="6791" spans="1:20">
      <c r="A6791" s="5"/>
      <c r="E6791" s="5"/>
      <c r="F6791" s="5"/>
      <c r="G6791" s="5"/>
      <c r="H6791" s="5"/>
      <c r="I6791" s="5"/>
      <c r="J6791" s="5"/>
      <c r="K6791" s="5"/>
      <c r="L6791" s="5"/>
      <c r="M6791" s="5"/>
      <c r="N6791" s="5"/>
      <c r="T6791" s="6"/>
    </row>
    <row r="6792" spans="1:20">
      <c r="A6792" s="5"/>
      <c r="E6792" s="5"/>
      <c r="F6792" s="5"/>
      <c r="G6792" s="5"/>
      <c r="H6792" s="5"/>
      <c r="I6792" s="5"/>
      <c r="J6792" s="5"/>
      <c r="K6792" s="5"/>
      <c r="L6792" s="5"/>
      <c r="M6792" s="5"/>
      <c r="N6792" s="5"/>
      <c r="T6792" s="6"/>
    </row>
    <row r="6793" spans="1:20">
      <c r="A6793" s="5"/>
      <c r="E6793" s="5"/>
      <c r="F6793" s="5"/>
      <c r="G6793" s="5"/>
      <c r="H6793" s="5"/>
      <c r="I6793" s="5"/>
      <c r="J6793" s="5"/>
      <c r="K6793" s="5"/>
      <c r="L6793" s="5"/>
      <c r="M6793" s="5"/>
      <c r="N6793" s="5"/>
      <c r="T6793" s="6"/>
    </row>
    <row r="6794" spans="1:20">
      <c r="A6794" s="5"/>
      <c r="E6794" s="5"/>
      <c r="F6794" s="5"/>
      <c r="G6794" s="5"/>
      <c r="H6794" s="5"/>
      <c r="I6794" s="5"/>
      <c r="J6794" s="5"/>
      <c r="K6794" s="5"/>
      <c r="L6794" s="5"/>
      <c r="M6794" s="5"/>
      <c r="N6794" s="5"/>
      <c r="T6794" s="6"/>
    </row>
    <row r="6795" spans="1:20">
      <c r="A6795" s="5"/>
      <c r="E6795" s="5"/>
      <c r="F6795" s="5"/>
      <c r="G6795" s="5"/>
      <c r="H6795" s="5"/>
      <c r="I6795" s="5"/>
      <c r="J6795" s="5"/>
      <c r="K6795" s="5"/>
      <c r="L6795" s="5"/>
      <c r="M6795" s="5"/>
      <c r="N6795" s="5"/>
      <c r="T6795" s="6"/>
    </row>
    <row r="6796" spans="1:20">
      <c r="A6796" s="5"/>
      <c r="E6796" s="5"/>
      <c r="F6796" s="5"/>
      <c r="G6796" s="5"/>
      <c r="H6796" s="5"/>
      <c r="I6796" s="5"/>
      <c r="J6796" s="5"/>
      <c r="K6796" s="5"/>
      <c r="L6796" s="5"/>
      <c r="M6796" s="5"/>
      <c r="N6796" s="5"/>
      <c r="T6796" s="6"/>
    </row>
    <row r="6797" spans="1:20">
      <c r="A6797" s="5"/>
      <c r="E6797" s="5"/>
      <c r="F6797" s="5"/>
      <c r="G6797" s="5"/>
      <c r="H6797" s="5"/>
      <c r="I6797" s="5"/>
      <c r="J6797" s="5"/>
      <c r="K6797" s="5"/>
      <c r="L6797" s="5"/>
      <c r="M6797" s="5"/>
      <c r="N6797" s="5"/>
      <c r="T6797" s="6"/>
    </row>
    <row r="6798" spans="1:20">
      <c r="A6798" s="5"/>
      <c r="E6798" s="5"/>
      <c r="F6798" s="5"/>
      <c r="G6798" s="5"/>
      <c r="H6798" s="5"/>
      <c r="I6798" s="5"/>
      <c r="J6798" s="5"/>
      <c r="K6798" s="5"/>
      <c r="L6798" s="5"/>
      <c r="M6798" s="5"/>
      <c r="N6798" s="5"/>
      <c r="T6798" s="6"/>
    </row>
    <row r="6799" spans="1:20">
      <c r="A6799" s="5"/>
      <c r="E6799" s="5"/>
      <c r="F6799" s="5"/>
      <c r="G6799" s="5"/>
      <c r="H6799" s="5"/>
      <c r="I6799" s="5"/>
      <c r="J6799" s="5"/>
      <c r="K6799" s="5"/>
      <c r="L6799" s="5"/>
      <c r="M6799" s="5"/>
      <c r="N6799" s="5"/>
      <c r="T6799" s="6"/>
    </row>
    <row r="6800" spans="1:20">
      <c r="A6800" s="5"/>
      <c r="E6800" s="5"/>
      <c r="F6800" s="5"/>
      <c r="G6800" s="5"/>
      <c r="H6800" s="5"/>
      <c r="I6800" s="5"/>
      <c r="J6800" s="5"/>
      <c r="K6800" s="5"/>
      <c r="L6800" s="5"/>
      <c r="M6800" s="5"/>
      <c r="N6800" s="5"/>
      <c r="T6800" s="6"/>
    </row>
    <row r="6801" spans="1:20">
      <c r="A6801" s="5"/>
      <c r="E6801" s="5"/>
      <c r="F6801" s="5"/>
      <c r="G6801" s="5"/>
      <c r="H6801" s="5"/>
      <c r="I6801" s="5"/>
      <c r="J6801" s="5"/>
      <c r="K6801" s="5"/>
      <c r="L6801" s="5"/>
      <c r="M6801" s="5"/>
      <c r="N6801" s="5"/>
      <c r="T6801" s="6"/>
    </row>
    <row r="6802" spans="1:20">
      <c r="A6802" s="5"/>
      <c r="E6802" s="5"/>
      <c r="F6802" s="5"/>
      <c r="G6802" s="5"/>
      <c r="H6802" s="5"/>
      <c r="I6802" s="5"/>
      <c r="J6802" s="5"/>
      <c r="K6802" s="5"/>
      <c r="L6802" s="5"/>
      <c r="M6802" s="5"/>
      <c r="N6802" s="5"/>
      <c r="T6802" s="6"/>
    </row>
    <row r="6803" spans="1:20">
      <c r="A6803" s="5"/>
      <c r="E6803" s="5"/>
      <c r="F6803" s="5"/>
      <c r="G6803" s="5"/>
      <c r="H6803" s="5"/>
      <c r="I6803" s="5"/>
      <c r="J6803" s="5"/>
      <c r="K6803" s="5"/>
      <c r="L6803" s="5"/>
      <c r="M6803" s="5"/>
      <c r="N6803" s="5"/>
      <c r="T6803" s="6"/>
    </row>
    <row r="6804" spans="1:20">
      <c r="A6804" s="5"/>
      <c r="E6804" s="5"/>
      <c r="F6804" s="5"/>
      <c r="G6804" s="5"/>
      <c r="H6804" s="5"/>
      <c r="I6804" s="5"/>
      <c r="J6804" s="5"/>
      <c r="K6804" s="5"/>
      <c r="L6804" s="5"/>
      <c r="M6804" s="5"/>
      <c r="N6804" s="5"/>
      <c r="T6804" s="6"/>
    </row>
    <row r="6805" spans="1:20">
      <c r="A6805" s="5"/>
      <c r="E6805" s="5"/>
      <c r="F6805" s="5"/>
      <c r="G6805" s="5"/>
      <c r="H6805" s="5"/>
      <c r="I6805" s="5"/>
      <c r="J6805" s="5"/>
      <c r="K6805" s="5"/>
      <c r="L6805" s="5"/>
      <c r="M6805" s="5"/>
      <c r="N6805" s="5"/>
      <c r="T6805" s="6"/>
    </row>
    <row r="6806" spans="1:20">
      <c r="A6806" s="5"/>
      <c r="E6806" s="5"/>
      <c r="F6806" s="5"/>
      <c r="G6806" s="5"/>
      <c r="H6806" s="5"/>
      <c r="I6806" s="5"/>
      <c r="J6806" s="5"/>
      <c r="K6806" s="5"/>
      <c r="L6806" s="5"/>
      <c r="M6806" s="5"/>
      <c r="N6806" s="5"/>
      <c r="T6806" s="6"/>
    </row>
    <row r="6807" spans="1:20">
      <c r="A6807" s="5"/>
      <c r="E6807" s="5"/>
      <c r="F6807" s="5"/>
      <c r="G6807" s="5"/>
      <c r="H6807" s="5"/>
      <c r="I6807" s="5"/>
      <c r="J6807" s="5"/>
      <c r="K6807" s="5"/>
      <c r="L6807" s="5"/>
      <c r="M6807" s="5"/>
      <c r="N6807" s="5"/>
      <c r="T6807" s="6"/>
    </row>
    <row r="6808" spans="1:20">
      <c r="A6808" s="5"/>
      <c r="E6808" s="5"/>
      <c r="F6808" s="5"/>
      <c r="G6808" s="5"/>
      <c r="H6808" s="5"/>
      <c r="I6808" s="5"/>
      <c r="J6808" s="5"/>
      <c r="K6808" s="5"/>
      <c r="L6808" s="5"/>
      <c r="M6808" s="5"/>
      <c r="N6808" s="5"/>
      <c r="T6808" s="6"/>
    </row>
    <row r="6809" spans="1:20">
      <c r="A6809" s="5"/>
      <c r="E6809" s="5"/>
      <c r="F6809" s="5"/>
      <c r="G6809" s="5"/>
      <c r="H6809" s="5"/>
      <c r="I6809" s="5"/>
      <c r="J6809" s="5"/>
      <c r="K6809" s="5"/>
      <c r="L6809" s="5"/>
      <c r="M6809" s="5"/>
      <c r="N6809" s="5"/>
      <c r="T6809" s="6"/>
    </row>
    <row r="6810" spans="1:20">
      <c r="A6810" s="5"/>
      <c r="E6810" s="5"/>
      <c r="F6810" s="5"/>
      <c r="G6810" s="5"/>
      <c r="H6810" s="5"/>
      <c r="I6810" s="5"/>
      <c r="J6810" s="5"/>
      <c r="K6810" s="5"/>
      <c r="L6810" s="5"/>
      <c r="M6810" s="5"/>
      <c r="N6810" s="5"/>
      <c r="T6810" s="6"/>
    </row>
    <row r="6811" spans="1:20">
      <c r="A6811" s="5"/>
      <c r="E6811" s="5"/>
      <c r="F6811" s="5"/>
      <c r="G6811" s="5"/>
      <c r="H6811" s="5"/>
      <c r="I6811" s="5"/>
      <c r="J6811" s="5"/>
      <c r="K6811" s="5"/>
      <c r="L6811" s="5"/>
      <c r="M6811" s="5"/>
      <c r="N6811" s="5"/>
      <c r="T6811" s="6"/>
    </row>
    <row r="6812" spans="1:20">
      <c r="A6812" s="5"/>
      <c r="E6812" s="5"/>
      <c r="F6812" s="5"/>
      <c r="G6812" s="5"/>
      <c r="H6812" s="5"/>
      <c r="I6812" s="5"/>
      <c r="J6812" s="5"/>
      <c r="K6812" s="5"/>
      <c r="L6812" s="5"/>
      <c r="M6812" s="5"/>
      <c r="N6812" s="5"/>
      <c r="T6812" s="6"/>
    </row>
    <row r="6813" spans="1:20">
      <c r="A6813" s="5"/>
      <c r="E6813" s="5"/>
      <c r="F6813" s="5"/>
      <c r="G6813" s="5"/>
      <c r="H6813" s="5"/>
      <c r="I6813" s="5"/>
      <c r="J6813" s="5"/>
      <c r="K6813" s="5"/>
      <c r="L6813" s="5"/>
      <c r="M6813" s="5"/>
      <c r="N6813" s="5"/>
      <c r="T6813" s="6"/>
    </row>
    <row r="6814" spans="1:20">
      <c r="A6814" s="5"/>
      <c r="E6814" s="5"/>
      <c r="F6814" s="5"/>
      <c r="G6814" s="5"/>
      <c r="H6814" s="5"/>
      <c r="I6814" s="5"/>
      <c r="J6814" s="5"/>
      <c r="K6814" s="5"/>
      <c r="L6814" s="5"/>
      <c r="M6814" s="5"/>
      <c r="N6814" s="5"/>
      <c r="T6814" s="6"/>
    </row>
    <row r="6815" spans="1:20">
      <c r="A6815" s="5"/>
      <c r="E6815" s="5"/>
      <c r="F6815" s="5"/>
      <c r="G6815" s="5"/>
      <c r="H6815" s="5"/>
      <c r="I6815" s="5"/>
      <c r="J6815" s="5"/>
      <c r="K6815" s="5"/>
      <c r="L6815" s="5"/>
      <c r="M6815" s="5"/>
      <c r="N6815" s="5"/>
      <c r="T6815" s="6"/>
    </row>
    <row r="6816" spans="1:20">
      <c r="A6816" s="5"/>
      <c r="E6816" s="5"/>
      <c r="F6816" s="5"/>
      <c r="G6816" s="5"/>
      <c r="H6816" s="5"/>
      <c r="I6816" s="5"/>
      <c r="J6816" s="5"/>
      <c r="K6816" s="5"/>
      <c r="L6816" s="5"/>
      <c r="M6816" s="5"/>
      <c r="N6816" s="5"/>
      <c r="T6816" s="6"/>
    </row>
    <row r="6817" spans="1:20">
      <c r="A6817" s="5"/>
      <c r="E6817" s="5"/>
      <c r="F6817" s="5"/>
      <c r="G6817" s="5"/>
      <c r="H6817" s="5"/>
      <c r="I6817" s="5"/>
      <c r="J6817" s="5"/>
      <c r="K6817" s="5"/>
      <c r="L6817" s="5"/>
      <c r="M6817" s="5"/>
      <c r="N6817" s="5"/>
      <c r="T6817" s="6"/>
    </row>
    <row r="6818" spans="1:20">
      <c r="A6818" s="5"/>
      <c r="E6818" s="5"/>
      <c r="F6818" s="5"/>
      <c r="G6818" s="5"/>
      <c r="H6818" s="5"/>
      <c r="I6818" s="5"/>
      <c r="J6818" s="5"/>
      <c r="K6818" s="5"/>
      <c r="L6818" s="5"/>
      <c r="M6818" s="5"/>
      <c r="N6818" s="5"/>
      <c r="T6818" s="6"/>
    </row>
    <row r="6819" spans="1:20">
      <c r="A6819" s="5"/>
      <c r="E6819" s="5"/>
      <c r="F6819" s="5"/>
      <c r="G6819" s="5"/>
      <c r="H6819" s="5"/>
      <c r="I6819" s="5"/>
      <c r="J6819" s="5"/>
      <c r="K6819" s="5"/>
      <c r="L6819" s="5"/>
      <c r="M6819" s="5"/>
      <c r="N6819" s="5"/>
      <c r="T6819" s="6"/>
    </row>
    <row r="6820" spans="1:20">
      <c r="A6820" s="5"/>
      <c r="E6820" s="5"/>
      <c r="F6820" s="5"/>
      <c r="G6820" s="5"/>
      <c r="H6820" s="5"/>
      <c r="I6820" s="5"/>
      <c r="J6820" s="5"/>
      <c r="K6820" s="5"/>
      <c r="L6820" s="5"/>
      <c r="M6820" s="5"/>
      <c r="N6820" s="5"/>
      <c r="T6820" s="6"/>
    </row>
    <row r="6821" spans="1:20">
      <c r="A6821" s="5"/>
      <c r="E6821" s="5"/>
      <c r="F6821" s="5"/>
      <c r="G6821" s="5"/>
      <c r="H6821" s="5"/>
      <c r="I6821" s="5"/>
      <c r="J6821" s="5"/>
      <c r="K6821" s="5"/>
      <c r="L6821" s="5"/>
      <c r="M6821" s="5"/>
      <c r="N6821" s="5"/>
      <c r="T6821" s="6"/>
    </row>
    <row r="6822" spans="1:20">
      <c r="A6822" s="5"/>
      <c r="E6822" s="5"/>
      <c r="F6822" s="5"/>
      <c r="G6822" s="5"/>
      <c r="H6822" s="5"/>
      <c r="I6822" s="5"/>
      <c r="J6822" s="5"/>
      <c r="K6822" s="5"/>
      <c r="L6822" s="5"/>
      <c r="M6822" s="5"/>
      <c r="N6822" s="5"/>
      <c r="T6822" s="6"/>
    </row>
    <row r="6823" spans="1:20">
      <c r="A6823" s="5"/>
      <c r="E6823" s="5"/>
      <c r="F6823" s="5"/>
      <c r="G6823" s="5"/>
      <c r="H6823" s="5"/>
      <c r="I6823" s="5"/>
      <c r="J6823" s="5"/>
      <c r="K6823" s="5"/>
      <c r="L6823" s="5"/>
      <c r="M6823" s="5"/>
      <c r="N6823" s="5"/>
      <c r="T6823" s="6"/>
    </row>
    <row r="6824" spans="1:20">
      <c r="A6824" s="5"/>
      <c r="E6824" s="5"/>
      <c r="F6824" s="5"/>
      <c r="G6824" s="5"/>
      <c r="H6824" s="5"/>
      <c r="I6824" s="5"/>
      <c r="J6824" s="5"/>
      <c r="K6824" s="5"/>
      <c r="L6824" s="5"/>
      <c r="M6824" s="5"/>
      <c r="N6824" s="5"/>
      <c r="T6824" s="6"/>
    </row>
    <row r="6825" spans="1:20">
      <c r="A6825" s="5"/>
      <c r="E6825" s="5"/>
      <c r="F6825" s="5"/>
      <c r="G6825" s="5"/>
      <c r="H6825" s="5"/>
      <c r="I6825" s="5"/>
      <c r="J6825" s="5"/>
      <c r="K6825" s="5"/>
      <c r="L6825" s="5"/>
      <c r="M6825" s="5"/>
      <c r="N6825" s="5"/>
      <c r="T6825" s="6"/>
    </row>
    <row r="6826" spans="1:20">
      <c r="A6826" s="5"/>
      <c r="E6826" s="5"/>
      <c r="F6826" s="5"/>
      <c r="G6826" s="5"/>
      <c r="H6826" s="5"/>
      <c r="I6826" s="5"/>
      <c r="J6826" s="5"/>
      <c r="K6826" s="5"/>
      <c r="L6826" s="5"/>
      <c r="M6826" s="5"/>
      <c r="N6826" s="5"/>
      <c r="T6826" s="6"/>
    </row>
    <row r="6827" spans="1:20">
      <c r="A6827" s="5"/>
      <c r="E6827" s="5"/>
      <c r="F6827" s="5"/>
      <c r="G6827" s="5"/>
      <c r="H6827" s="5"/>
      <c r="I6827" s="5"/>
      <c r="J6827" s="5"/>
      <c r="K6827" s="5"/>
      <c r="L6827" s="5"/>
      <c r="M6827" s="5"/>
      <c r="N6827" s="5"/>
      <c r="T6827" s="6"/>
    </row>
    <row r="6828" spans="1:20">
      <c r="A6828" s="5"/>
      <c r="E6828" s="5"/>
      <c r="F6828" s="5"/>
      <c r="G6828" s="5"/>
      <c r="H6828" s="5"/>
      <c r="I6828" s="5"/>
      <c r="J6828" s="5"/>
      <c r="K6828" s="5"/>
      <c r="L6828" s="5"/>
      <c r="M6828" s="5"/>
      <c r="N6828" s="5"/>
      <c r="T6828" s="6"/>
    </row>
    <row r="6829" spans="1:20">
      <c r="A6829" s="5"/>
      <c r="E6829" s="5"/>
      <c r="F6829" s="5"/>
      <c r="G6829" s="5"/>
      <c r="H6829" s="5"/>
      <c r="I6829" s="5"/>
      <c r="J6829" s="5"/>
      <c r="K6829" s="5"/>
      <c r="L6829" s="5"/>
      <c r="M6829" s="5"/>
      <c r="N6829" s="5"/>
      <c r="T6829" s="6"/>
    </row>
    <row r="6830" spans="1:20">
      <c r="A6830" s="5"/>
      <c r="E6830" s="5"/>
      <c r="F6830" s="5"/>
      <c r="G6830" s="5"/>
      <c r="H6830" s="5"/>
      <c r="I6830" s="5"/>
      <c r="J6830" s="5"/>
      <c r="K6830" s="5"/>
      <c r="L6830" s="5"/>
      <c r="M6830" s="5"/>
      <c r="N6830" s="5"/>
      <c r="T6830" s="6"/>
    </row>
    <row r="6831" spans="1:20">
      <c r="A6831" s="5"/>
      <c r="E6831" s="5"/>
      <c r="F6831" s="5"/>
      <c r="G6831" s="5"/>
      <c r="H6831" s="5"/>
      <c r="I6831" s="5"/>
      <c r="J6831" s="5"/>
      <c r="K6831" s="5"/>
      <c r="L6831" s="5"/>
      <c r="M6831" s="5"/>
      <c r="N6831" s="5"/>
      <c r="T6831" s="6"/>
    </row>
    <row r="6832" spans="1:20">
      <c r="A6832" s="5"/>
      <c r="E6832" s="5"/>
      <c r="F6832" s="5"/>
      <c r="G6832" s="5"/>
      <c r="H6832" s="5"/>
      <c r="I6832" s="5"/>
      <c r="J6832" s="5"/>
      <c r="K6832" s="5"/>
      <c r="L6832" s="5"/>
      <c r="M6832" s="5"/>
      <c r="N6832" s="5"/>
      <c r="T6832" s="6"/>
    </row>
    <row r="6833" spans="1:20">
      <c r="A6833" s="5"/>
      <c r="E6833" s="5"/>
      <c r="F6833" s="5"/>
      <c r="G6833" s="5"/>
      <c r="H6833" s="5"/>
      <c r="I6833" s="5"/>
      <c r="J6833" s="5"/>
      <c r="K6833" s="5"/>
      <c r="L6833" s="5"/>
      <c r="M6833" s="5"/>
      <c r="N6833" s="5"/>
      <c r="T6833" s="6"/>
    </row>
    <row r="6834" spans="1:20">
      <c r="A6834" s="5"/>
      <c r="E6834" s="5"/>
      <c r="F6834" s="5"/>
      <c r="G6834" s="5"/>
      <c r="H6834" s="5"/>
      <c r="I6834" s="5"/>
      <c r="J6834" s="5"/>
      <c r="K6834" s="5"/>
      <c r="L6834" s="5"/>
      <c r="M6834" s="5"/>
      <c r="N6834" s="5"/>
      <c r="T6834" s="6"/>
    </row>
    <row r="6835" spans="1:20">
      <c r="A6835" s="5"/>
      <c r="E6835" s="5"/>
      <c r="F6835" s="5"/>
      <c r="G6835" s="5"/>
      <c r="H6835" s="5"/>
      <c r="I6835" s="5"/>
      <c r="J6835" s="5"/>
      <c r="K6835" s="5"/>
      <c r="L6835" s="5"/>
      <c r="M6835" s="5"/>
      <c r="N6835" s="5"/>
      <c r="T6835" s="6"/>
    </row>
    <row r="6836" spans="1:20">
      <c r="A6836" s="5"/>
      <c r="E6836" s="5"/>
      <c r="F6836" s="5"/>
      <c r="G6836" s="5"/>
      <c r="H6836" s="5"/>
      <c r="I6836" s="5"/>
      <c r="J6836" s="5"/>
      <c r="K6836" s="5"/>
      <c r="L6836" s="5"/>
      <c r="M6836" s="5"/>
      <c r="N6836" s="5"/>
      <c r="T6836" s="6"/>
    </row>
    <row r="6837" spans="1:20">
      <c r="A6837" s="5"/>
      <c r="E6837" s="5"/>
      <c r="F6837" s="5"/>
      <c r="G6837" s="5"/>
      <c r="H6837" s="5"/>
      <c r="I6837" s="5"/>
      <c r="J6837" s="5"/>
      <c r="K6837" s="5"/>
      <c r="L6837" s="5"/>
      <c r="M6837" s="5"/>
      <c r="N6837" s="5"/>
      <c r="T6837" s="6"/>
    </row>
    <row r="6838" spans="1:20">
      <c r="A6838" s="5"/>
      <c r="E6838" s="5"/>
      <c r="F6838" s="5"/>
      <c r="G6838" s="5"/>
      <c r="H6838" s="5"/>
      <c r="I6838" s="5"/>
      <c r="J6838" s="5"/>
      <c r="K6838" s="5"/>
      <c r="L6838" s="5"/>
      <c r="M6838" s="5"/>
      <c r="N6838" s="5"/>
      <c r="T6838" s="6"/>
    </row>
    <row r="6839" spans="1:20">
      <c r="A6839" s="5"/>
      <c r="E6839" s="5"/>
      <c r="F6839" s="5"/>
      <c r="G6839" s="5"/>
      <c r="H6839" s="5"/>
      <c r="I6839" s="5"/>
      <c r="J6839" s="5"/>
      <c r="K6839" s="5"/>
      <c r="L6839" s="5"/>
      <c r="M6839" s="5"/>
      <c r="N6839" s="5"/>
      <c r="T6839" s="6"/>
    </row>
    <row r="6840" spans="1:20">
      <c r="A6840" s="5"/>
      <c r="E6840" s="5"/>
      <c r="F6840" s="5"/>
      <c r="G6840" s="5"/>
      <c r="H6840" s="5"/>
      <c r="I6840" s="5"/>
      <c r="J6840" s="5"/>
      <c r="K6840" s="5"/>
      <c r="L6840" s="5"/>
      <c r="M6840" s="5"/>
      <c r="N6840" s="5"/>
      <c r="T6840" s="6"/>
    </row>
    <row r="6841" spans="1:20">
      <c r="A6841" s="5"/>
      <c r="E6841" s="5"/>
      <c r="F6841" s="5"/>
      <c r="G6841" s="5"/>
      <c r="H6841" s="5"/>
      <c r="I6841" s="5"/>
      <c r="J6841" s="5"/>
      <c r="K6841" s="5"/>
      <c r="L6841" s="5"/>
      <c r="M6841" s="5"/>
      <c r="N6841" s="5"/>
      <c r="T6841" s="6"/>
    </row>
    <row r="6842" spans="1:20">
      <c r="A6842" s="5"/>
      <c r="E6842" s="5"/>
      <c r="F6842" s="5"/>
      <c r="G6842" s="5"/>
      <c r="H6842" s="5"/>
      <c r="I6842" s="5"/>
      <c r="J6842" s="5"/>
      <c r="K6842" s="5"/>
      <c r="L6842" s="5"/>
      <c r="M6842" s="5"/>
      <c r="N6842" s="5"/>
      <c r="T6842" s="6"/>
    </row>
    <row r="6843" spans="1:20">
      <c r="A6843" s="5"/>
      <c r="E6843" s="5"/>
      <c r="F6843" s="5"/>
      <c r="G6843" s="5"/>
      <c r="H6843" s="5"/>
      <c r="I6843" s="5"/>
      <c r="J6843" s="5"/>
      <c r="K6843" s="5"/>
      <c r="L6843" s="5"/>
      <c r="M6843" s="5"/>
      <c r="N6843" s="5"/>
      <c r="T6843" s="6"/>
    </row>
    <row r="6844" spans="1:20">
      <c r="A6844" s="5"/>
      <c r="E6844" s="5"/>
      <c r="F6844" s="5"/>
      <c r="G6844" s="5"/>
      <c r="H6844" s="5"/>
      <c r="I6844" s="5"/>
      <c r="J6844" s="5"/>
      <c r="K6844" s="5"/>
      <c r="L6844" s="5"/>
      <c r="M6844" s="5"/>
      <c r="N6844" s="5"/>
      <c r="T6844" s="6"/>
    </row>
    <row r="6845" spans="1:20">
      <c r="A6845" s="5"/>
      <c r="E6845" s="5"/>
      <c r="F6845" s="5"/>
      <c r="G6845" s="5"/>
      <c r="H6845" s="5"/>
      <c r="I6845" s="5"/>
      <c r="J6845" s="5"/>
      <c r="K6845" s="5"/>
      <c r="L6845" s="5"/>
      <c r="M6845" s="5"/>
      <c r="N6845" s="5"/>
      <c r="T6845" s="6"/>
    </row>
    <row r="6846" spans="1:20">
      <c r="A6846" s="5"/>
      <c r="E6846" s="5"/>
      <c r="F6846" s="5"/>
      <c r="G6846" s="5"/>
      <c r="H6846" s="5"/>
      <c r="I6846" s="5"/>
      <c r="J6846" s="5"/>
      <c r="K6846" s="5"/>
      <c r="L6846" s="5"/>
      <c r="M6846" s="5"/>
      <c r="N6846" s="5"/>
      <c r="T6846" s="6"/>
    </row>
    <row r="6847" spans="1:20">
      <c r="A6847" s="5"/>
      <c r="E6847" s="5"/>
      <c r="F6847" s="5"/>
      <c r="G6847" s="5"/>
      <c r="H6847" s="5"/>
      <c r="I6847" s="5"/>
      <c r="J6847" s="5"/>
      <c r="K6847" s="5"/>
      <c r="L6847" s="5"/>
      <c r="M6847" s="5"/>
      <c r="N6847" s="5"/>
      <c r="T6847" s="6"/>
    </row>
    <row r="6848" spans="1:20">
      <c r="A6848" s="5"/>
      <c r="E6848" s="5"/>
      <c r="F6848" s="5"/>
      <c r="G6848" s="5"/>
      <c r="H6848" s="5"/>
      <c r="I6848" s="5"/>
      <c r="J6848" s="5"/>
      <c r="K6848" s="5"/>
      <c r="L6848" s="5"/>
      <c r="M6848" s="5"/>
      <c r="N6848" s="5"/>
      <c r="T6848" s="6"/>
    </row>
    <row r="6849" spans="1:20">
      <c r="A6849" s="5"/>
      <c r="E6849" s="5"/>
      <c r="F6849" s="5"/>
      <c r="G6849" s="5"/>
      <c r="H6849" s="5"/>
      <c r="I6849" s="5"/>
      <c r="J6849" s="5"/>
      <c r="K6849" s="5"/>
      <c r="L6849" s="5"/>
      <c r="M6849" s="5"/>
      <c r="N6849" s="5"/>
      <c r="T6849" s="6"/>
    </row>
    <row r="6850" spans="1:20">
      <c r="A6850" s="5"/>
      <c r="E6850" s="5"/>
      <c r="F6850" s="5"/>
      <c r="G6850" s="5"/>
      <c r="H6850" s="5"/>
      <c r="I6850" s="5"/>
      <c r="J6850" s="5"/>
      <c r="K6850" s="5"/>
      <c r="L6850" s="5"/>
      <c r="M6850" s="5"/>
      <c r="N6850" s="5"/>
      <c r="T6850" s="6"/>
    </row>
    <row r="6851" spans="1:20">
      <c r="A6851" s="5"/>
      <c r="E6851" s="5"/>
      <c r="F6851" s="5"/>
      <c r="G6851" s="5"/>
      <c r="H6851" s="5"/>
      <c r="I6851" s="5"/>
      <c r="J6851" s="5"/>
      <c r="K6851" s="5"/>
      <c r="L6851" s="5"/>
      <c r="M6851" s="5"/>
      <c r="N6851" s="5"/>
      <c r="T6851" s="6"/>
    </row>
    <row r="6852" spans="1:20">
      <c r="A6852" s="5"/>
      <c r="E6852" s="5"/>
      <c r="F6852" s="5"/>
      <c r="G6852" s="5"/>
      <c r="H6852" s="5"/>
      <c r="I6852" s="5"/>
      <c r="J6852" s="5"/>
      <c r="K6852" s="5"/>
      <c r="L6852" s="5"/>
      <c r="M6852" s="5"/>
      <c r="N6852" s="5"/>
      <c r="T6852" s="6"/>
    </row>
    <row r="6853" spans="1:20">
      <c r="A6853" s="5"/>
      <c r="E6853" s="5"/>
      <c r="F6853" s="5"/>
      <c r="G6853" s="5"/>
      <c r="H6853" s="5"/>
      <c r="I6853" s="5"/>
      <c r="J6853" s="5"/>
      <c r="K6853" s="5"/>
      <c r="L6853" s="5"/>
      <c r="M6853" s="5"/>
      <c r="N6853" s="5"/>
      <c r="T6853" s="6"/>
    </row>
    <row r="6854" spans="1:20">
      <c r="A6854" s="5"/>
      <c r="E6854" s="5"/>
      <c r="F6854" s="5"/>
      <c r="G6854" s="5"/>
      <c r="H6854" s="5"/>
      <c r="I6854" s="5"/>
      <c r="J6854" s="5"/>
      <c r="K6854" s="5"/>
      <c r="L6854" s="5"/>
      <c r="M6854" s="5"/>
      <c r="N6854" s="5"/>
      <c r="T6854" s="6"/>
    </row>
    <row r="6855" spans="1:20">
      <c r="A6855" s="5"/>
      <c r="E6855" s="5"/>
      <c r="F6855" s="5"/>
      <c r="G6855" s="5"/>
      <c r="H6855" s="5"/>
      <c r="I6855" s="5"/>
      <c r="J6855" s="5"/>
      <c r="K6855" s="5"/>
      <c r="L6855" s="5"/>
      <c r="M6855" s="5"/>
      <c r="N6855" s="5"/>
      <c r="T6855" s="6"/>
    </row>
    <row r="6856" spans="1:20">
      <c r="A6856" s="5"/>
      <c r="E6856" s="5"/>
      <c r="F6856" s="5"/>
      <c r="G6856" s="5"/>
      <c r="H6856" s="5"/>
      <c r="I6856" s="5"/>
      <c r="J6856" s="5"/>
      <c r="K6856" s="5"/>
      <c r="L6856" s="5"/>
      <c r="M6856" s="5"/>
      <c r="N6856" s="5"/>
      <c r="T6856" s="6"/>
    </row>
    <row r="6857" spans="1:20">
      <c r="A6857" s="5"/>
      <c r="E6857" s="5"/>
      <c r="F6857" s="5"/>
      <c r="G6857" s="5"/>
      <c r="H6857" s="5"/>
      <c r="I6857" s="5"/>
      <c r="J6857" s="5"/>
      <c r="K6857" s="5"/>
      <c r="L6857" s="5"/>
      <c r="M6857" s="5"/>
      <c r="N6857" s="5"/>
      <c r="T6857" s="6"/>
    </row>
    <row r="6858" spans="1:20">
      <c r="A6858" s="5"/>
      <c r="E6858" s="5"/>
      <c r="F6858" s="5"/>
      <c r="G6858" s="5"/>
      <c r="H6858" s="5"/>
      <c r="I6858" s="5"/>
      <c r="J6858" s="5"/>
      <c r="K6858" s="5"/>
      <c r="L6858" s="5"/>
      <c r="M6858" s="5"/>
      <c r="N6858" s="5"/>
      <c r="T6858" s="6"/>
    </row>
    <row r="6859" spans="1:20">
      <c r="A6859" s="5"/>
      <c r="E6859" s="5"/>
      <c r="F6859" s="5"/>
      <c r="G6859" s="5"/>
      <c r="H6859" s="5"/>
      <c r="I6859" s="5"/>
      <c r="J6859" s="5"/>
      <c r="K6859" s="5"/>
      <c r="L6859" s="5"/>
      <c r="M6859" s="5"/>
      <c r="N6859" s="5"/>
      <c r="T6859" s="6"/>
    </row>
    <row r="6860" spans="1:20">
      <c r="A6860" s="5"/>
      <c r="E6860" s="5"/>
      <c r="F6860" s="5"/>
      <c r="G6860" s="5"/>
      <c r="H6860" s="5"/>
      <c r="I6860" s="5"/>
      <c r="J6860" s="5"/>
      <c r="K6860" s="5"/>
      <c r="L6860" s="5"/>
      <c r="M6860" s="5"/>
      <c r="N6860" s="5"/>
      <c r="T6860" s="6"/>
    </row>
    <row r="6861" spans="1:20">
      <c r="A6861" s="5"/>
      <c r="E6861" s="5"/>
      <c r="F6861" s="5"/>
      <c r="G6861" s="5"/>
      <c r="H6861" s="5"/>
      <c r="I6861" s="5"/>
      <c r="J6861" s="5"/>
      <c r="K6861" s="5"/>
      <c r="L6861" s="5"/>
      <c r="M6861" s="5"/>
      <c r="N6861" s="5"/>
      <c r="T6861" s="6"/>
    </row>
    <row r="6862" spans="1:20">
      <c r="A6862" s="5"/>
      <c r="E6862" s="5"/>
      <c r="F6862" s="5"/>
      <c r="G6862" s="5"/>
      <c r="H6862" s="5"/>
      <c r="I6862" s="5"/>
      <c r="J6862" s="5"/>
      <c r="K6862" s="5"/>
      <c r="L6862" s="5"/>
      <c r="M6862" s="5"/>
      <c r="N6862" s="5"/>
      <c r="T6862" s="6"/>
    </row>
    <row r="6863" spans="1:20">
      <c r="A6863" s="5"/>
      <c r="E6863" s="5"/>
      <c r="F6863" s="5"/>
      <c r="G6863" s="5"/>
      <c r="H6863" s="5"/>
      <c r="I6863" s="5"/>
      <c r="J6863" s="5"/>
      <c r="K6863" s="5"/>
      <c r="L6863" s="5"/>
      <c r="M6863" s="5"/>
      <c r="N6863" s="5"/>
      <c r="T6863" s="6"/>
    </row>
    <row r="6864" spans="1:20">
      <c r="A6864" s="5"/>
      <c r="E6864" s="5"/>
      <c r="F6864" s="5"/>
      <c r="G6864" s="5"/>
      <c r="H6864" s="5"/>
      <c r="I6864" s="5"/>
      <c r="J6864" s="5"/>
      <c r="K6864" s="5"/>
      <c r="L6864" s="5"/>
      <c r="M6864" s="5"/>
      <c r="N6864" s="5"/>
      <c r="T6864" s="6"/>
    </row>
    <row r="6865" spans="1:20">
      <c r="A6865" s="5"/>
      <c r="E6865" s="5"/>
      <c r="F6865" s="5"/>
      <c r="G6865" s="5"/>
      <c r="H6865" s="5"/>
      <c r="I6865" s="5"/>
      <c r="J6865" s="5"/>
      <c r="K6865" s="5"/>
      <c r="L6865" s="5"/>
      <c r="M6865" s="5"/>
      <c r="N6865" s="5"/>
      <c r="T6865" s="6"/>
    </row>
    <row r="6866" spans="1:20">
      <c r="A6866" s="5"/>
      <c r="E6866" s="5"/>
      <c r="F6866" s="5"/>
      <c r="G6866" s="5"/>
      <c r="H6866" s="5"/>
      <c r="I6866" s="5"/>
      <c r="J6866" s="5"/>
      <c r="K6866" s="5"/>
      <c r="L6866" s="5"/>
      <c r="M6866" s="5"/>
      <c r="N6866" s="5"/>
      <c r="T6866" s="6"/>
    </row>
    <row r="6867" spans="1:20">
      <c r="A6867" s="5"/>
      <c r="E6867" s="5"/>
      <c r="F6867" s="5"/>
      <c r="G6867" s="5"/>
      <c r="H6867" s="5"/>
      <c r="I6867" s="5"/>
      <c r="J6867" s="5"/>
      <c r="K6867" s="5"/>
      <c r="L6867" s="5"/>
      <c r="M6867" s="5"/>
      <c r="N6867" s="5"/>
      <c r="T6867" s="6"/>
    </row>
    <row r="6868" spans="1:20">
      <c r="A6868" s="5"/>
      <c r="E6868" s="5"/>
      <c r="F6868" s="5"/>
      <c r="G6868" s="5"/>
      <c r="H6868" s="5"/>
      <c r="I6868" s="5"/>
      <c r="J6868" s="5"/>
      <c r="K6868" s="5"/>
      <c r="L6868" s="5"/>
      <c r="M6868" s="5"/>
      <c r="N6868" s="5"/>
      <c r="T6868" s="6"/>
    </row>
    <row r="6869" spans="1:20">
      <c r="A6869" s="5"/>
      <c r="E6869" s="5"/>
      <c r="F6869" s="5"/>
      <c r="G6869" s="5"/>
      <c r="H6869" s="5"/>
      <c r="I6869" s="5"/>
      <c r="J6869" s="5"/>
      <c r="K6869" s="5"/>
      <c r="L6869" s="5"/>
      <c r="M6869" s="5"/>
      <c r="N6869" s="5"/>
      <c r="T6869" s="6"/>
    </row>
    <row r="6870" spans="1:20">
      <c r="A6870" s="5"/>
      <c r="E6870" s="5"/>
      <c r="F6870" s="5"/>
      <c r="G6870" s="5"/>
      <c r="H6870" s="5"/>
      <c r="I6870" s="5"/>
      <c r="J6870" s="5"/>
      <c r="K6870" s="5"/>
      <c r="L6870" s="5"/>
      <c r="M6870" s="5"/>
      <c r="N6870" s="5"/>
      <c r="T6870" s="6"/>
    </row>
    <row r="6871" spans="1:20">
      <c r="A6871" s="5"/>
      <c r="E6871" s="5"/>
      <c r="F6871" s="5"/>
      <c r="G6871" s="5"/>
      <c r="H6871" s="5"/>
      <c r="I6871" s="5"/>
      <c r="J6871" s="5"/>
      <c r="K6871" s="5"/>
      <c r="L6871" s="5"/>
      <c r="M6871" s="5"/>
      <c r="N6871" s="5"/>
      <c r="T6871" s="6"/>
    </row>
    <row r="6872" spans="1:20">
      <c r="A6872" s="5"/>
      <c r="E6872" s="5"/>
      <c r="F6872" s="5"/>
      <c r="G6872" s="5"/>
      <c r="H6872" s="5"/>
      <c r="I6872" s="5"/>
      <c r="J6872" s="5"/>
      <c r="K6872" s="5"/>
      <c r="L6872" s="5"/>
      <c r="M6872" s="5"/>
      <c r="N6872" s="5"/>
      <c r="T6872" s="6"/>
    </row>
    <row r="6873" spans="1:20">
      <c r="A6873" s="5"/>
      <c r="E6873" s="5"/>
      <c r="F6873" s="5"/>
      <c r="G6873" s="5"/>
      <c r="H6873" s="5"/>
      <c r="I6873" s="5"/>
      <c r="J6873" s="5"/>
      <c r="K6873" s="5"/>
      <c r="L6873" s="5"/>
      <c r="M6873" s="5"/>
      <c r="N6873" s="5"/>
      <c r="T6873" s="6"/>
    </row>
    <row r="6874" spans="1:20">
      <c r="A6874" s="5"/>
      <c r="E6874" s="5"/>
      <c r="F6874" s="5"/>
      <c r="G6874" s="5"/>
      <c r="H6874" s="5"/>
      <c r="I6874" s="5"/>
      <c r="J6874" s="5"/>
      <c r="K6874" s="5"/>
      <c r="L6874" s="5"/>
      <c r="M6874" s="5"/>
      <c r="N6874" s="5"/>
      <c r="T6874" s="6"/>
    </row>
    <row r="6875" spans="1:20">
      <c r="A6875" s="5"/>
      <c r="E6875" s="5"/>
      <c r="F6875" s="5"/>
      <c r="G6875" s="5"/>
      <c r="H6875" s="5"/>
      <c r="I6875" s="5"/>
      <c r="J6875" s="5"/>
      <c r="K6875" s="5"/>
      <c r="L6875" s="5"/>
      <c r="M6875" s="5"/>
      <c r="N6875" s="5"/>
      <c r="T6875" s="6"/>
    </row>
    <row r="6876" spans="1:20">
      <c r="A6876" s="5"/>
      <c r="E6876" s="5"/>
      <c r="F6876" s="5"/>
      <c r="G6876" s="5"/>
      <c r="H6876" s="5"/>
      <c r="I6876" s="5"/>
      <c r="J6876" s="5"/>
      <c r="K6876" s="5"/>
      <c r="L6876" s="5"/>
      <c r="M6876" s="5"/>
      <c r="N6876" s="5"/>
      <c r="T6876" s="6"/>
    </row>
    <row r="6877" spans="1:20">
      <c r="A6877" s="5"/>
      <c r="E6877" s="5"/>
      <c r="F6877" s="5"/>
      <c r="G6877" s="5"/>
      <c r="H6877" s="5"/>
      <c r="I6877" s="5"/>
      <c r="J6877" s="5"/>
      <c r="K6877" s="5"/>
      <c r="L6877" s="5"/>
      <c r="M6877" s="5"/>
      <c r="N6877" s="5"/>
      <c r="T6877" s="6"/>
    </row>
    <row r="6878" spans="1:20">
      <c r="A6878" s="5"/>
      <c r="E6878" s="5"/>
      <c r="F6878" s="5"/>
      <c r="G6878" s="5"/>
      <c r="H6878" s="5"/>
      <c r="I6878" s="5"/>
      <c r="J6878" s="5"/>
      <c r="K6878" s="5"/>
      <c r="L6878" s="5"/>
      <c r="M6878" s="5"/>
      <c r="N6878" s="5"/>
      <c r="T6878" s="6"/>
    </row>
    <row r="6879" spans="1:20">
      <c r="A6879" s="5"/>
      <c r="E6879" s="5"/>
      <c r="F6879" s="5"/>
      <c r="G6879" s="5"/>
      <c r="H6879" s="5"/>
      <c r="I6879" s="5"/>
      <c r="J6879" s="5"/>
      <c r="K6879" s="5"/>
      <c r="L6879" s="5"/>
      <c r="M6879" s="5"/>
      <c r="N6879" s="5"/>
      <c r="T6879" s="6"/>
    </row>
    <row r="6880" spans="1:20">
      <c r="A6880" s="5"/>
      <c r="E6880" s="5"/>
      <c r="F6880" s="5"/>
      <c r="G6880" s="5"/>
      <c r="H6880" s="5"/>
      <c r="I6880" s="5"/>
      <c r="J6880" s="5"/>
      <c r="K6880" s="5"/>
      <c r="L6880" s="5"/>
      <c r="M6880" s="5"/>
      <c r="N6880" s="5"/>
      <c r="T6880" s="6"/>
    </row>
    <row r="6881" spans="1:20">
      <c r="A6881" s="5"/>
      <c r="E6881" s="5"/>
      <c r="F6881" s="5"/>
      <c r="G6881" s="5"/>
      <c r="H6881" s="5"/>
      <c r="I6881" s="5"/>
      <c r="J6881" s="5"/>
      <c r="K6881" s="5"/>
      <c r="L6881" s="5"/>
      <c r="M6881" s="5"/>
      <c r="N6881" s="5"/>
      <c r="T6881" s="6"/>
    </row>
    <row r="6882" spans="1:20">
      <c r="A6882" s="5"/>
      <c r="E6882" s="5"/>
      <c r="F6882" s="5"/>
      <c r="G6882" s="5"/>
      <c r="H6882" s="5"/>
      <c r="I6882" s="5"/>
      <c r="J6882" s="5"/>
      <c r="K6882" s="5"/>
      <c r="L6882" s="5"/>
      <c r="M6882" s="5"/>
      <c r="N6882" s="5"/>
      <c r="T6882" s="6"/>
    </row>
    <row r="6883" spans="1:20">
      <c r="A6883" s="5"/>
      <c r="E6883" s="5"/>
      <c r="F6883" s="5"/>
      <c r="G6883" s="5"/>
      <c r="H6883" s="5"/>
      <c r="I6883" s="5"/>
      <c r="J6883" s="5"/>
      <c r="K6883" s="5"/>
      <c r="L6883" s="5"/>
      <c r="M6883" s="5"/>
      <c r="N6883" s="5"/>
      <c r="T6883" s="6"/>
    </row>
    <row r="6884" spans="1:20">
      <c r="A6884" s="5"/>
      <c r="E6884" s="5"/>
      <c r="F6884" s="5"/>
      <c r="G6884" s="5"/>
      <c r="H6884" s="5"/>
      <c r="I6884" s="5"/>
      <c r="J6884" s="5"/>
      <c r="K6884" s="5"/>
      <c r="L6884" s="5"/>
      <c r="M6884" s="5"/>
      <c r="N6884" s="5"/>
      <c r="T6884" s="6"/>
    </row>
    <row r="6885" spans="1:20">
      <c r="A6885" s="5"/>
      <c r="E6885" s="5"/>
      <c r="F6885" s="5"/>
      <c r="G6885" s="5"/>
      <c r="H6885" s="5"/>
      <c r="I6885" s="5"/>
      <c r="J6885" s="5"/>
      <c r="K6885" s="5"/>
      <c r="L6885" s="5"/>
      <c r="M6885" s="5"/>
      <c r="N6885" s="5"/>
      <c r="T6885" s="6"/>
    </row>
    <row r="6886" spans="1:20">
      <c r="A6886" s="5"/>
      <c r="E6886" s="5"/>
      <c r="F6886" s="5"/>
      <c r="G6886" s="5"/>
      <c r="H6886" s="5"/>
      <c r="I6886" s="5"/>
      <c r="J6886" s="5"/>
      <c r="K6886" s="5"/>
      <c r="L6886" s="5"/>
      <c r="M6886" s="5"/>
      <c r="N6886" s="5"/>
      <c r="T6886" s="6"/>
    </row>
    <row r="6887" spans="1:20">
      <c r="A6887" s="5"/>
      <c r="E6887" s="5"/>
      <c r="F6887" s="5"/>
      <c r="G6887" s="5"/>
      <c r="H6887" s="5"/>
      <c r="I6887" s="5"/>
      <c r="J6887" s="5"/>
      <c r="K6887" s="5"/>
      <c r="L6887" s="5"/>
      <c r="M6887" s="5"/>
      <c r="N6887" s="5"/>
      <c r="T6887" s="6"/>
    </row>
    <row r="6888" spans="1:20">
      <c r="A6888" s="5"/>
      <c r="E6888" s="5"/>
      <c r="F6888" s="5"/>
      <c r="G6888" s="5"/>
      <c r="H6888" s="5"/>
      <c r="I6888" s="5"/>
      <c r="J6888" s="5"/>
      <c r="K6888" s="5"/>
      <c r="L6888" s="5"/>
      <c r="M6888" s="5"/>
      <c r="N6888" s="5"/>
      <c r="T6888" s="6"/>
    </row>
    <row r="6889" spans="1:20">
      <c r="A6889" s="5"/>
      <c r="E6889" s="5"/>
      <c r="F6889" s="5"/>
      <c r="G6889" s="5"/>
      <c r="H6889" s="5"/>
      <c r="I6889" s="5"/>
      <c r="J6889" s="5"/>
      <c r="K6889" s="5"/>
      <c r="L6889" s="5"/>
      <c r="M6889" s="5"/>
      <c r="N6889" s="5"/>
      <c r="T6889" s="6"/>
    </row>
    <row r="6890" spans="1:20">
      <c r="A6890" s="5"/>
      <c r="E6890" s="5"/>
      <c r="F6890" s="5"/>
      <c r="G6890" s="5"/>
      <c r="H6890" s="5"/>
      <c r="I6890" s="5"/>
      <c r="J6890" s="5"/>
      <c r="K6890" s="5"/>
      <c r="L6890" s="5"/>
      <c r="M6890" s="5"/>
      <c r="N6890" s="5"/>
      <c r="T6890" s="6"/>
    </row>
    <row r="6891" spans="1:20">
      <c r="A6891" s="5"/>
      <c r="E6891" s="5"/>
      <c r="F6891" s="5"/>
      <c r="G6891" s="5"/>
      <c r="H6891" s="5"/>
      <c r="I6891" s="5"/>
      <c r="J6891" s="5"/>
      <c r="K6891" s="5"/>
      <c r="L6891" s="5"/>
      <c r="M6891" s="5"/>
      <c r="N6891" s="5"/>
      <c r="T6891" s="6"/>
    </row>
    <row r="6892" spans="1:20">
      <c r="A6892" s="5"/>
      <c r="E6892" s="5"/>
      <c r="F6892" s="5"/>
      <c r="G6892" s="5"/>
      <c r="H6892" s="5"/>
      <c r="I6892" s="5"/>
      <c r="J6892" s="5"/>
      <c r="K6892" s="5"/>
      <c r="L6892" s="5"/>
      <c r="M6892" s="5"/>
      <c r="N6892" s="5"/>
      <c r="T6892" s="6"/>
    </row>
    <row r="6893" spans="1:20">
      <c r="A6893" s="5"/>
      <c r="E6893" s="5"/>
      <c r="F6893" s="5"/>
      <c r="G6893" s="5"/>
      <c r="H6893" s="5"/>
      <c r="I6893" s="5"/>
      <c r="J6893" s="5"/>
      <c r="K6893" s="5"/>
      <c r="L6893" s="5"/>
      <c r="M6893" s="5"/>
      <c r="N6893" s="5"/>
      <c r="T6893" s="6"/>
    </row>
    <row r="6894" spans="1:20">
      <c r="A6894" s="5"/>
      <c r="E6894" s="5"/>
      <c r="F6894" s="5"/>
      <c r="G6894" s="5"/>
      <c r="H6894" s="5"/>
      <c r="I6894" s="5"/>
      <c r="J6894" s="5"/>
      <c r="K6894" s="5"/>
      <c r="L6894" s="5"/>
      <c r="M6894" s="5"/>
      <c r="N6894" s="5"/>
      <c r="T6894" s="6"/>
    </row>
    <row r="6895" spans="1:20">
      <c r="A6895" s="5"/>
      <c r="E6895" s="5"/>
      <c r="F6895" s="5"/>
      <c r="G6895" s="5"/>
      <c r="H6895" s="5"/>
      <c r="I6895" s="5"/>
      <c r="J6895" s="5"/>
      <c r="K6895" s="5"/>
      <c r="L6895" s="5"/>
      <c r="M6895" s="5"/>
      <c r="N6895" s="5"/>
      <c r="T6895" s="6"/>
    </row>
    <row r="6896" spans="1:20">
      <c r="A6896" s="5"/>
      <c r="E6896" s="5"/>
      <c r="F6896" s="5"/>
      <c r="G6896" s="5"/>
      <c r="H6896" s="5"/>
      <c r="I6896" s="5"/>
      <c r="J6896" s="5"/>
      <c r="K6896" s="5"/>
      <c r="L6896" s="5"/>
      <c r="M6896" s="5"/>
      <c r="N6896" s="5"/>
      <c r="T6896" s="6"/>
    </row>
    <row r="6897" spans="1:20">
      <c r="A6897" s="5"/>
      <c r="E6897" s="5"/>
      <c r="F6897" s="5"/>
      <c r="G6897" s="5"/>
      <c r="H6897" s="5"/>
      <c r="I6897" s="5"/>
      <c r="J6897" s="5"/>
      <c r="K6897" s="5"/>
      <c r="L6897" s="5"/>
      <c r="M6897" s="5"/>
      <c r="N6897" s="5"/>
      <c r="T6897" s="6"/>
    </row>
    <row r="6898" spans="1:20">
      <c r="A6898" s="5"/>
      <c r="E6898" s="5"/>
      <c r="F6898" s="5"/>
      <c r="G6898" s="5"/>
      <c r="H6898" s="5"/>
      <c r="I6898" s="5"/>
      <c r="J6898" s="5"/>
      <c r="K6898" s="5"/>
      <c r="L6898" s="5"/>
      <c r="M6898" s="5"/>
      <c r="N6898" s="5"/>
      <c r="T6898" s="6"/>
    </row>
    <row r="6899" spans="1:20">
      <c r="A6899" s="5"/>
      <c r="E6899" s="5"/>
      <c r="F6899" s="5"/>
      <c r="G6899" s="5"/>
      <c r="H6899" s="5"/>
      <c r="I6899" s="5"/>
      <c r="J6899" s="5"/>
      <c r="K6899" s="5"/>
      <c r="L6899" s="5"/>
      <c r="M6899" s="5"/>
      <c r="N6899" s="5"/>
      <c r="T6899" s="6"/>
    </row>
    <row r="6900" spans="1:20">
      <c r="A6900" s="5"/>
      <c r="E6900" s="5"/>
      <c r="F6900" s="5"/>
      <c r="G6900" s="5"/>
      <c r="H6900" s="5"/>
      <c r="I6900" s="5"/>
      <c r="J6900" s="5"/>
      <c r="K6900" s="5"/>
      <c r="L6900" s="5"/>
      <c r="M6900" s="5"/>
      <c r="N6900" s="5"/>
      <c r="T6900" s="6"/>
    </row>
    <row r="6901" spans="1:20">
      <c r="A6901" s="5"/>
      <c r="E6901" s="5"/>
      <c r="F6901" s="5"/>
      <c r="G6901" s="5"/>
      <c r="H6901" s="5"/>
      <c r="I6901" s="5"/>
      <c r="J6901" s="5"/>
      <c r="K6901" s="5"/>
      <c r="L6901" s="5"/>
      <c r="M6901" s="5"/>
      <c r="N6901" s="5"/>
      <c r="T6901" s="6"/>
    </row>
    <row r="6902" spans="1:20">
      <c r="A6902" s="5"/>
      <c r="E6902" s="5"/>
      <c r="F6902" s="5"/>
      <c r="G6902" s="5"/>
      <c r="H6902" s="5"/>
      <c r="I6902" s="5"/>
      <c r="J6902" s="5"/>
      <c r="K6902" s="5"/>
      <c r="L6902" s="5"/>
      <c r="M6902" s="5"/>
      <c r="N6902" s="5"/>
      <c r="T6902" s="6"/>
    </row>
    <row r="6903" spans="1:20">
      <c r="A6903" s="5"/>
      <c r="E6903" s="5"/>
      <c r="F6903" s="5"/>
      <c r="G6903" s="5"/>
      <c r="H6903" s="5"/>
      <c r="I6903" s="5"/>
      <c r="J6903" s="5"/>
      <c r="K6903" s="5"/>
      <c r="L6903" s="5"/>
      <c r="M6903" s="5"/>
      <c r="N6903" s="5"/>
      <c r="T6903" s="6"/>
    </row>
    <row r="6904" spans="1:20">
      <c r="A6904" s="5"/>
      <c r="E6904" s="5"/>
      <c r="F6904" s="5"/>
      <c r="G6904" s="5"/>
      <c r="H6904" s="5"/>
      <c r="I6904" s="5"/>
      <c r="J6904" s="5"/>
      <c r="K6904" s="5"/>
      <c r="L6904" s="5"/>
      <c r="M6904" s="5"/>
      <c r="N6904" s="5"/>
      <c r="T6904" s="6"/>
    </row>
    <row r="6905" spans="1:20">
      <c r="A6905" s="5"/>
      <c r="E6905" s="5"/>
      <c r="F6905" s="5"/>
      <c r="G6905" s="5"/>
      <c r="H6905" s="5"/>
      <c r="I6905" s="5"/>
      <c r="J6905" s="5"/>
      <c r="K6905" s="5"/>
      <c r="L6905" s="5"/>
      <c r="M6905" s="5"/>
      <c r="N6905" s="5"/>
      <c r="T6905" s="6"/>
    </row>
    <row r="6906" spans="1:20">
      <c r="A6906" s="5"/>
      <c r="E6906" s="5"/>
      <c r="F6906" s="5"/>
      <c r="G6906" s="5"/>
      <c r="H6906" s="5"/>
      <c r="I6906" s="5"/>
      <c r="J6906" s="5"/>
      <c r="K6906" s="5"/>
      <c r="L6906" s="5"/>
      <c r="M6906" s="5"/>
      <c r="N6906" s="5"/>
      <c r="T6906" s="6"/>
    </row>
    <row r="6907" spans="1:20">
      <c r="A6907" s="5"/>
      <c r="E6907" s="5"/>
      <c r="F6907" s="5"/>
      <c r="G6907" s="5"/>
      <c r="H6907" s="5"/>
      <c r="I6907" s="5"/>
      <c r="J6907" s="5"/>
      <c r="K6907" s="5"/>
      <c r="L6907" s="5"/>
      <c r="M6907" s="5"/>
      <c r="N6907" s="5"/>
      <c r="T6907" s="6"/>
    </row>
    <row r="6908" spans="1:20">
      <c r="A6908" s="5"/>
      <c r="E6908" s="5"/>
      <c r="F6908" s="5"/>
      <c r="G6908" s="5"/>
      <c r="H6908" s="5"/>
      <c r="I6908" s="5"/>
      <c r="J6908" s="5"/>
      <c r="K6908" s="5"/>
      <c r="L6908" s="5"/>
      <c r="M6908" s="5"/>
      <c r="N6908" s="5"/>
      <c r="T6908" s="6"/>
    </row>
    <row r="6909" spans="1:20">
      <c r="A6909" s="5"/>
      <c r="E6909" s="5"/>
      <c r="F6909" s="5"/>
      <c r="G6909" s="5"/>
      <c r="H6909" s="5"/>
      <c r="I6909" s="5"/>
      <c r="J6909" s="5"/>
      <c r="K6909" s="5"/>
      <c r="L6909" s="5"/>
      <c r="M6909" s="5"/>
      <c r="N6909" s="5"/>
      <c r="T6909" s="6"/>
    </row>
    <row r="6910" spans="1:20">
      <c r="A6910" s="5"/>
      <c r="E6910" s="5"/>
      <c r="F6910" s="5"/>
      <c r="G6910" s="5"/>
      <c r="H6910" s="5"/>
      <c r="I6910" s="5"/>
      <c r="J6910" s="5"/>
      <c r="K6910" s="5"/>
      <c r="L6910" s="5"/>
      <c r="M6910" s="5"/>
      <c r="N6910" s="5"/>
      <c r="T6910" s="6"/>
    </row>
    <row r="6911" spans="1:20">
      <c r="A6911" s="5"/>
      <c r="E6911" s="5"/>
      <c r="F6911" s="5"/>
      <c r="G6911" s="5"/>
      <c r="H6911" s="5"/>
      <c r="I6911" s="5"/>
      <c r="J6911" s="5"/>
      <c r="K6911" s="5"/>
      <c r="L6911" s="5"/>
      <c r="M6911" s="5"/>
      <c r="N6911" s="5"/>
      <c r="T6911" s="6"/>
    </row>
    <row r="6912" spans="1:20">
      <c r="A6912" s="5"/>
      <c r="E6912" s="5"/>
      <c r="F6912" s="5"/>
      <c r="G6912" s="5"/>
      <c r="H6912" s="5"/>
      <c r="I6912" s="5"/>
      <c r="J6912" s="5"/>
      <c r="K6912" s="5"/>
      <c r="L6912" s="5"/>
      <c r="M6912" s="5"/>
      <c r="N6912" s="5"/>
      <c r="T6912" s="6"/>
    </row>
    <row r="6913" spans="1:20">
      <c r="A6913" s="5"/>
      <c r="E6913" s="5"/>
      <c r="F6913" s="5"/>
      <c r="G6913" s="5"/>
      <c r="H6913" s="5"/>
      <c r="I6913" s="5"/>
      <c r="J6913" s="5"/>
      <c r="K6913" s="5"/>
      <c r="L6913" s="5"/>
      <c r="M6913" s="5"/>
      <c r="N6913" s="5"/>
      <c r="T6913" s="6"/>
    </row>
    <row r="6914" spans="1:20">
      <c r="A6914" s="5"/>
      <c r="E6914" s="5"/>
      <c r="F6914" s="5"/>
      <c r="G6914" s="5"/>
      <c r="H6914" s="5"/>
      <c r="I6914" s="5"/>
      <c r="J6914" s="5"/>
      <c r="K6914" s="5"/>
      <c r="L6914" s="5"/>
      <c r="M6914" s="5"/>
      <c r="N6914" s="5"/>
      <c r="T6914" s="6"/>
    </row>
    <row r="6915" spans="1:20">
      <c r="A6915" s="5"/>
      <c r="E6915" s="5"/>
      <c r="F6915" s="5"/>
      <c r="G6915" s="5"/>
      <c r="H6915" s="5"/>
      <c r="I6915" s="5"/>
      <c r="J6915" s="5"/>
      <c r="K6915" s="5"/>
      <c r="L6915" s="5"/>
      <c r="M6915" s="5"/>
      <c r="N6915" s="5"/>
      <c r="T6915" s="6"/>
    </row>
    <row r="6916" spans="1:20">
      <c r="A6916" s="5"/>
      <c r="E6916" s="5"/>
      <c r="F6916" s="5"/>
      <c r="G6916" s="5"/>
      <c r="H6916" s="5"/>
      <c r="I6916" s="5"/>
      <c r="J6916" s="5"/>
      <c r="K6916" s="5"/>
      <c r="L6916" s="5"/>
      <c r="M6916" s="5"/>
      <c r="N6916" s="5"/>
      <c r="T6916" s="6"/>
    </row>
    <row r="6917" spans="1:20">
      <c r="A6917" s="5"/>
      <c r="E6917" s="5"/>
      <c r="F6917" s="5"/>
      <c r="G6917" s="5"/>
      <c r="H6917" s="5"/>
      <c r="I6917" s="5"/>
      <c r="J6917" s="5"/>
      <c r="K6917" s="5"/>
      <c r="L6917" s="5"/>
      <c r="M6917" s="5"/>
      <c r="N6917" s="5"/>
      <c r="T6917" s="6"/>
    </row>
    <row r="6918" spans="1:20">
      <c r="A6918" s="5"/>
      <c r="E6918" s="5"/>
      <c r="F6918" s="5"/>
      <c r="G6918" s="5"/>
      <c r="H6918" s="5"/>
      <c r="I6918" s="5"/>
      <c r="J6918" s="5"/>
      <c r="K6918" s="5"/>
      <c r="L6918" s="5"/>
      <c r="M6918" s="5"/>
      <c r="N6918" s="5"/>
      <c r="T6918" s="6"/>
    </row>
    <row r="6919" spans="1:20">
      <c r="A6919" s="5"/>
      <c r="E6919" s="5"/>
      <c r="F6919" s="5"/>
      <c r="G6919" s="5"/>
      <c r="H6919" s="5"/>
      <c r="I6919" s="5"/>
      <c r="J6919" s="5"/>
      <c r="K6919" s="5"/>
      <c r="L6919" s="5"/>
      <c r="M6919" s="5"/>
      <c r="N6919" s="5"/>
      <c r="T6919" s="6"/>
    </row>
    <row r="6920" spans="1:20">
      <c r="A6920" s="5"/>
      <c r="E6920" s="5"/>
      <c r="F6920" s="5"/>
      <c r="G6920" s="5"/>
      <c r="H6920" s="5"/>
      <c r="I6920" s="5"/>
      <c r="J6920" s="5"/>
      <c r="K6920" s="5"/>
      <c r="L6920" s="5"/>
      <c r="M6920" s="5"/>
      <c r="N6920" s="5"/>
      <c r="T6920" s="6"/>
    </row>
    <row r="6921" spans="1:20">
      <c r="A6921" s="5"/>
      <c r="E6921" s="5"/>
      <c r="F6921" s="5"/>
      <c r="G6921" s="5"/>
      <c r="H6921" s="5"/>
      <c r="I6921" s="5"/>
      <c r="J6921" s="5"/>
      <c r="K6921" s="5"/>
      <c r="L6921" s="5"/>
      <c r="M6921" s="5"/>
      <c r="N6921" s="5"/>
      <c r="T6921" s="6"/>
    </row>
    <row r="6922" spans="1:20">
      <c r="A6922" s="5"/>
      <c r="E6922" s="5"/>
      <c r="F6922" s="5"/>
      <c r="G6922" s="5"/>
      <c r="H6922" s="5"/>
      <c r="I6922" s="5"/>
      <c r="J6922" s="5"/>
      <c r="K6922" s="5"/>
      <c r="L6922" s="5"/>
      <c r="M6922" s="5"/>
      <c r="N6922" s="5"/>
      <c r="T6922" s="6"/>
    </row>
    <row r="6923" spans="1:20">
      <c r="A6923" s="5"/>
      <c r="E6923" s="5"/>
      <c r="F6923" s="5"/>
      <c r="G6923" s="5"/>
      <c r="H6923" s="5"/>
      <c r="I6923" s="5"/>
      <c r="J6923" s="5"/>
      <c r="K6923" s="5"/>
      <c r="L6923" s="5"/>
      <c r="M6923" s="5"/>
      <c r="N6923" s="5"/>
      <c r="T6923" s="6"/>
    </row>
    <row r="6924" spans="1:20">
      <c r="A6924" s="5"/>
      <c r="E6924" s="5"/>
      <c r="F6924" s="5"/>
      <c r="G6924" s="5"/>
      <c r="H6924" s="5"/>
      <c r="I6924" s="5"/>
      <c r="J6924" s="5"/>
      <c r="K6924" s="5"/>
      <c r="L6924" s="5"/>
      <c r="M6924" s="5"/>
      <c r="N6924" s="5"/>
      <c r="T6924" s="6"/>
    </row>
    <row r="6925" spans="1:20">
      <c r="A6925" s="5"/>
      <c r="E6925" s="5"/>
      <c r="F6925" s="5"/>
      <c r="G6925" s="5"/>
      <c r="H6925" s="5"/>
      <c r="I6925" s="5"/>
      <c r="J6925" s="5"/>
      <c r="K6925" s="5"/>
      <c r="L6925" s="5"/>
      <c r="M6925" s="5"/>
      <c r="N6925" s="5"/>
      <c r="T6925" s="6"/>
    </row>
    <row r="6926" spans="1:20">
      <c r="A6926" s="5"/>
      <c r="E6926" s="5"/>
      <c r="F6926" s="5"/>
      <c r="G6926" s="5"/>
      <c r="H6926" s="5"/>
      <c r="I6926" s="5"/>
      <c r="J6926" s="5"/>
      <c r="K6926" s="5"/>
      <c r="L6926" s="5"/>
      <c r="M6926" s="5"/>
      <c r="N6926" s="5"/>
      <c r="T6926" s="6"/>
    </row>
    <row r="6927" spans="1:20">
      <c r="A6927" s="5"/>
      <c r="E6927" s="5"/>
      <c r="F6927" s="5"/>
      <c r="G6927" s="5"/>
      <c r="H6927" s="5"/>
      <c r="I6927" s="5"/>
      <c r="J6927" s="5"/>
      <c r="K6927" s="5"/>
      <c r="L6927" s="5"/>
      <c r="M6927" s="5"/>
      <c r="N6927" s="5"/>
      <c r="T6927" s="6"/>
    </row>
    <row r="6928" spans="1:20">
      <c r="A6928" s="5"/>
      <c r="E6928" s="5"/>
      <c r="F6928" s="5"/>
      <c r="G6928" s="5"/>
      <c r="H6928" s="5"/>
      <c r="I6928" s="5"/>
      <c r="J6928" s="5"/>
      <c r="K6928" s="5"/>
      <c r="L6928" s="5"/>
      <c r="M6928" s="5"/>
      <c r="N6928" s="5"/>
      <c r="T6928" s="6"/>
    </row>
    <row r="6929" spans="1:20">
      <c r="A6929" s="5"/>
      <c r="E6929" s="5"/>
      <c r="F6929" s="5"/>
      <c r="G6929" s="5"/>
      <c r="H6929" s="5"/>
      <c r="I6929" s="5"/>
      <c r="J6929" s="5"/>
      <c r="K6929" s="5"/>
      <c r="L6929" s="5"/>
      <c r="M6929" s="5"/>
      <c r="N6929" s="5"/>
      <c r="T6929" s="6"/>
    </row>
    <row r="6930" spans="1:20">
      <c r="A6930" s="5"/>
      <c r="E6930" s="5"/>
      <c r="F6930" s="5"/>
      <c r="G6930" s="5"/>
      <c r="H6930" s="5"/>
      <c r="I6930" s="5"/>
      <c r="J6930" s="5"/>
      <c r="K6930" s="5"/>
      <c r="L6930" s="5"/>
      <c r="M6930" s="5"/>
      <c r="N6930" s="5"/>
      <c r="T6930" s="6"/>
    </row>
    <row r="6931" spans="1:20">
      <c r="A6931" s="5"/>
      <c r="E6931" s="5"/>
      <c r="F6931" s="5"/>
      <c r="G6931" s="5"/>
      <c r="H6931" s="5"/>
      <c r="I6931" s="5"/>
      <c r="J6931" s="5"/>
      <c r="K6931" s="5"/>
      <c r="L6931" s="5"/>
      <c r="M6931" s="5"/>
      <c r="N6931" s="5"/>
      <c r="T6931" s="6"/>
    </row>
    <row r="6932" spans="1:20">
      <c r="A6932" s="5"/>
      <c r="E6932" s="5"/>
      <c r="F6932" s="5"/>
      <c r="G6932" s="5"/>
      <c r="H6932" s="5"/>
      <c r="I6932" s="5"/>
      <c r="J6932" s="5"/>
      <c r="K6932" s="5"/>
      <c r="L6932" s="5"/>
      <c r="M6932" s="5"/>
      <c r="N6932" s="5"/>
      <c r="T6932" s="6"/>
    </row>
    <row r="6933" spans="1:20">
      <c r="A6933" s="5"/>
      <c r="E6933" s="5"/>
      <c r="F6933" s="5"/>
      <c r="G6933" s="5"/>
      <c r="H6933" s="5"/>
      <c r="I6933" s="5"/>
      <c r="J6933" s="5"/>
      <c r="K6933" s="5"/>
      <c r="L6933" s="5"/>
      <c r="M6933" s="5"/>
      <c r="N6933" s="5"/>
      <c r="T6933" s="6"/>
    </row>
    <row r="6934" spans="1:20">
      <c r="A6934" s="5"/>
      <c r="E6934" s="5"/>
      <c r="F6934" s="5"/>
      <c r="G6934" s="5"/>
      <c r="H6934" s="5"/>
      <c r="I6934" s="5"/>
      <c r="J6934" s="5"/>
      <c r="K6934" s="5"/>
      <c r="L6934" s="5"/>
      <c r="M6934" s="5"/>
      <c r="N6934" s="5"/>
      <c r="T6934" s="6"/>
    </row>
    <row r="6935" spans="1:20">
      <c r="A6935" s="5"/>
      <c r="E6935" s="5"/>
      <c r="F6935" s="5"/>
      <c r="G6935" s="5"/>
      <c r="H6935" s="5"/>
      <c r="I6935" s="5"/>
      <c r="J6935" s="5"/>
      <c r="K6935" s="5"/>
      <c r="L6935" s="5"/>
      <c r="M6935" s="5"/>
      <c r="N6935" s="5"/>
      <c r="T6935" s="6"/>
    </row>
    <row r="6936" spans="1:20">
      <c r="A6936" s="5"/>
      <c r="E6936" s="5"/>
      <c r="F6936" s="5"/>
      <c r="G6936" s="5"/>
      <c r="H6936" s="5"/>
      <c r="I6936" s="5"/>
      <c r="J6936" s="5"/>
      <c r="K6936" s="5"/>
      <c r="L6936" s="5"/>
      <c r="M6936" s="5"/>
      <c r="N6936" s="5"/>
      <c r="T6936" s="6"/>
    </row>
    <row r="6937" spans="1:20">
      <c r="A6937" s="5"/>
      <c r="E6937" s="5"/>
      <c r="F6937" s="5"/>
      <c r="G6937" s="5"/>
      <c r="H6937" s="5"/>
      <c r="I6937" s="5"/>
      <c r="J6937" s="5"/>
      <c r="K6937" s="5"/>
      <c r="L6937" s="5"/>
      <c r="M6937" s="5"/>
      <c r="N6937" s="5"/>
      <c r="T6937" s="6"/>
    </row>
    <row r="6938" spans="1:20">
      <c r="A6938" s="5"/>
      <c r="E6938" s="5"/>
      <c r="F6938" s="5"/>
      <c r="G6938" s="5"/>
      <c r="H6938" s="5"/>
      <c r="I6938" s="5"/>
      <c r="J6938" s="5"/>
      <c r="K6938" s="5"/>
      <c r="L6938" s="5"/>
      <c r="M6938" s="5"/>
      <c r="N6938" s="5"/>
      <c r="T6938" s="6"/>
    </row>
    <row r="6939" spans="1:20">
      <c r="A6939" s="5"/>
      <c r="E6939" s="5"/>
      <c r="F6939" s="5"/>
      <c r="G6939" s="5"/>
      <c r="H6939" s="5"/>
      <c r="I6939" s="5"/>
      <c r="J6939" s="5"/>
      <c r="K6939" s="5"/>
      <c r="L6939" s="5"/>
      <c r="M6939" s="5"/>
      <c r="N6939" s="5"/>
      <c r="T6939" s="6"/>
    </row>
    <row r="6940" spans="1:20">
      <c r="A6940" s="5"/>
      <c r="E6940" s="5"/>
      <c r="F6940" s="5"/>
      <c r="G6940" s="5"/>
      <c r="H6940" s="5"/>
      <c r="I6940" s="5"/>
      <c r="J6940" s="5"/>
      <c r="K6940" s="5"/>
      <c r="L6940" s="5"/>
      <c r="M6940" s="5"/>
      <c r="N6940" s="5"/>
      <c r="T6940" s="6"/>
    </row>
    <row r="6941" spans="1:20">
      <c r="A6941" s="5"/>
      <c r="E6941" s="5"/>
      <c r="F6941" s="5"/>
      <c r="G6941" s="5"/>
      <c r="H6941" s="5"/>
      <c r="I6941" s="5"/>
      <c r="J6941" s="5"/>
      <c r="K6941" s="5"/>
      <c r="L6941" s="5"/>
      <c r="M6941" s="5"/>
      <c r="N6941" s="5"/>
      <c r="T6941" s="6"/>
    </row>
    <row r="6942" spans="1:20">
      <c r="A6942" s="5"/>
      <c r="E6942" s="5"/>
      <c r="F6942" s="5"/>
      <c r="G6942" s="5"/>
      <c r="H6942" s="5"/>
      <c r="I6942" s="5"/>
      <c r="J6942" s="5"/>
      <c r="K6942" s="5"/>
      <c r="L6942" s="5"/>
      <c r="M6942" s="5"/>
      <c r="N6942" s="5"/>
      <c r="T6942" s="6"/>
    </row>
    <row r="6943" spans="1:20">
      <c r="A6943" s="5"/>
      <c r="E6943" s="5"/>
      <c r="F6943" s="5"/>
      <c r="G6943" s="5"/>
      <c r="H6943" s="5"/>
      <c r="I6943" s="5"/>
      <c r="J6943" s="5"/>
      <c r="K6943" s="5"/>
      <c r="L6943" s="5"/>
      <c r="M6943" s="5"/>
      <c r="N6943" s="5"/>
      <c r="T6943" s="6"/>
    </row>
    <row r="6944" spans="1:20">
      <c r="A6944" s="5"/>
      <c r="E6944" s="5"/>
      <c r="F6944" s="5"/>
      <c r="G6944" s="5"/>
      <c r="H6944" s="5"/>
      <c r="I6944" s="5"/>
      <c r="J6944" s="5"/>
      <c r="K6944" s="5"/>
      <c r="L6944" s="5"/>
      <c r="M6944" s="5"/>
      <c r="N6944" s="5"/>
      <c r="T6944" s="6"/>
    </row>
    <row r="6945" spans="1:20">
      <c r="A6945" s="5"/>
      <c r="E6945" s="5"/>
      <c r="F6945" s="5"/>
      <c r="G6945" s="5"/>
      <c r="H6945" s="5"/>
      <c r="I6945" s="5"/>
      <c r="J6945" s="5"/>
      <c r="K6945" s="5"/>
      <c r="L6945" s="5"/>
      <c r="M6945" s="5"/>
      <c r="N6945" s="5"/>
      <c r="T6945" s="6"/>
    </row>
    <row r="6946" spans="1:20">
      <c r="A6946" s="5"/>
      <c r="E6946" s="5"/>
      <c r="F6946" s="5"/>
      <c r="G6946" s="5"/>
      <c r="H6946" s="5"/>
      <c r="I6946" s="5"/>
      <c r="J6946" s="5"/>
      <c r="K6946" s="5"/>
      <c r="L6946" s="5"/>
      <c r="M6946" s="5"/>
      <c r="N6946" s="5"/>
      <c r="T6946" s="6"/>
    </row>
    <row r="6947" spans="1:20">
      <c r="A6947" s="5"/>
      <c r="E6947" s="5"/>
      <c r="F6947" s="5"/>
      <c r="G6947" s="5"/>
      <c r="H6947" s="5"/>
      <c r="I6947" s="5"/>
      <c r="J6947" s="5"/>
      <c r="K6947" s="5"/>
      <c r="L6947" s="5"/>
      <c r="M6947" s="5"/>
      <c r="N6947" s="5"/>
      <c r="T6947" s="6"/>
    </row>
    <row r="6948" spans="1:20">
      <c r="A6948" s="5"/>
      <c r="E6948" s="5"/>
      <c r="F6948" s="5"/>
      <c r="G6948" s="5"/>
      <c r="H6948" s="5"/>
      <c r="I6948" s="5"/>
      <c r="J6948" s="5"/>
      <c r="K6948" s="5"/>
      <c r="L6948" s="5"/>
      <c r="M6948" s="5"/>
      <c r="N6948" s="5"/>
      <c r="T6948" s="6"/>
    </row>
    <row r="6949" spans="1:20">
      <c r="A6949" s="5"/>
      <c r="E6949" s="5"/>
      <c r="F6949" s="5"/>
      <c r="G6949" s="5"/>
      <c r="H6949" s="5"/>
      <c r="I6949" s="5"/>
      <c r="J6949" s="5"/>
      <c r="K6949" s="5"/>
      <c r="L6949" s="5"/>
      <c r="M6949" s="5"/>
      <c r="N6949" s="5"/>
      <c r="T6949" s="6"/>
    </row>
    <row r="6950" spans="1:20">
      <c r="A6950" s="5"/>
      <c r="E6950" s="5"/>
      <c r="F6950" s="5"/>
      <c r="G6950" s="5"/>
      <c r="H6950" s="5"/>
      <c r="I6950" s="5"/>
      <c r="J6950" s="5"/>
      <c r="K6950" s="5"/>
      <c r="L6950" s="5"/>
      <c r="M6950" s="5"/>
      <c r="N6950" s="5"/>
      <c r="T6950" s="6"/>
    </row>
    <row r="6951" spans="1:20">
      <c r="A6951" s="5"/>
      <c r="E6951" s="5"/>
      <c r="F6951" s="5"/>
      <c r="G6951" s="5"/>
      <c r="H6951" s="5"/>
      <c r="I6951" s="5"/>
      <c r="J6951" s="5"/>
      <c r="K6951" s="5"/>
      <c r="L6951" s="5"/>
      <c r="M6951" s="5"/>
      <c r="N6951" s="5"/>
      <c r="T6951" s="6"/>
    </row>
    <row r="6952" spans="1:20">
      <c r="A6952" s="5"/>
      <c r="E6952" s="5"/>
      <c r="F6952" s="5"/>
      <c r="G6952" s="5"/>
      <c r="H6952" s="5"/>
      <c r="I6952" s="5"/>
      <c r="J6952" s="5"/>
      <c r="K6952" s="5"/>
      <c r="L6952" s="5"/>
      <c r="M6952" s="5"/>
      <c r="N6952" s="5"/>
      <c r="T6952" s="6"/>
    </row>
    <row r="6953" spans="1:20">
      <c r="A6953" s="5"/>
      <c r="E6953" s="5"/>
      <c r="F6953" s="5"/>
      <c r="G6953" s="5"/>
      <c r="H6953" s="5"/>
      <c r="I6953" s="5"/>
      <c r="J6953" s="5"/>
      <c r="K6953" s="5"/>
      <c r="L6953" s="5"/>
      <c r="M6953" s="5"/>
      <c r="N6953" s="5"/>
      <c r="T6953" s="6"/>
    </row>
    <row r="6954" spans="1:20">
      <c r="A6954" s="5"/>
      <c r="E6954" s="5"/>
      <c r="F6954" s="5"/>
      <c r="G6954" s="5"/>
      <c r="H6954" s="5"/>
      <c r="I6954" s="5"/>
      <c r="J6954" s="5"/>
      <c r="K6954" s="5"/>
      <c r="L6954" s="5"/>
      <c r="M6954" s="5"/>
      <c r="N6954" s="5"/>
      <c r="T6954" s="6"/>
    </row>
    <row r="6955" spans="1:20">
      <c r="A6955" s="5"/>
      <c r="E6955" s="5"/>
      <c r="F6955" s="5"/>
      <c r="G6955" s="5"/>
      <c r="H6955" s="5"/>
      <c r="I6955" s="5"/>
      <c r="J6955" s="5"/>
      <c r="K6955" s="5"/>
      <c r="L6955" s="5"/>
      <c r="M6955" s="5"/>
      <c r="N6955" s="5"/>
      <c r="T6955" s="6"/>
    </row>
    <row r="6956" spans="1:20">
      <c r="A6956" s="5"/>
      <c r="E6956" s="5"/>
      <c r="F6956" s="5"/>
      <c r="G6956" s="5"/>
      <c r="H6956" s="5"/>
      <c r="I6956" s="5"/>
      <c r="J6956" s="5"/>
      <c r="K6956" s="5"/>
      <c r="L6956" s="5"/>
      <c r="M6956" s="5"/>
      <c r="N6956" s="5"/>
      <c r="T6956" s="6"/>
    </row>
    <row r="6957" spans="1:20">
      <c r="A6957" s="5"/>
      <c r="E6957" s="5"/>
      <c r="F6957" s="5"/>
      <c r="G6957" s="5"/>
      <c r="H6957" s="5"/>
      <c r="I6957" s="5"/>
      <c r="J6957" s="5"/>
      <c r="K6957" s="5"/>
      <c r="L6957" s="5"/>
      <c r="M6957" s="5"/>
      <c r="N6957" s="5"/>
      <c r="T6957" s="6"/>
    </row>
    <row r="6958" spans="1:20">
      <c r="A6958" s="5"/>
      <c r="E6958" s="5"/>
      <c r="F6958" s="5"/>
      <c r="G6958" s="5"/>
      <c r="H6958" s="5"/>
      <c r="I6958" s="5"/>
      <c r="J6958" s="5"/>
      <c r="K6958" s="5"/>
      <c r="L6958" s="5"/>
      <c r="M6958" s="5"/>
      <c r="N6958" s="5"/>
      <c r="T6958" s="6"/>
    </row>
    <row r="6959" spans="1:20">
      <c r="A6959" s="5"/>
      <c r="E6959" s="5"/>
      <c r="F6959" s="5"/>
      <c r="G6959" s="5"/>
      <c r="H6959" s="5"/>
      <c r="I6959" s="5"/>
      <c r="J6959" s="5"/>
      <c r="K6959" s="5"/>
      <c r="L6959" s="5"/>
      <c r="M6959" s="5"/>
      <c r="N6959" s="5"/>
      <c r="T6959" s="6"/>
    </row>
    <row r="6960" spans="1:20">
      <c r="A6960" s="5"/>
      <c r="E6960" s="5"/>
      <c r="F6960" s="5"/>
      <c r="G6960" s="5"/>
      <c r="H6960" s="5"/>
      <c r="I6960" s="5"/>
      <c r="J6960" s="5"/>
      <c r="K6960" s="5"/>
      <c r="L6960" s="5"/>
      <c r="M6960" s="5"/>
      <c r="N6960" s="5"/>
      <c r="T6960" s="6"/>
    </row>
    <row r="6961" spans="1:20">
      <c r="A6961" s="5"/>
      <c r="E6961" s="5"/>
      <c r="F6961" s="5"/>
      <c r="G6961" s="5"/>
      <c r="H6961" s="5"/>
      <c r="I6961" s="5"/>
      <c r="J6961" s="5"/>
      <c r="K6961" s="5"/>
      <c r="L6961" s="5"/>
      <c r="M6961" s="5"/>
      <c r="N6961" s="5"/>
      <c r="T6961" s="6"/>
    </row>
    <row r="6962" spans="1:20">
      <c r="A6962" s="5"/>
      <c r="E6962" s="5"/>
      <c r="F6962" s="5"/>
      <c r="G6962" s="5"/>
      <c r="H6962" s="5"/>
      <c r="I6962" s="5"/>
      <c r="J6962" s="5"/>
      <c r="K6962" s="5"/>
      <c r="L6962" s="5"/>
      <c r="M6962" s="5"/>
      <c r="N6962" s="5"/>
      <c r="T6962" s="6"/>
    </row>
    <row r="6963" spans="1:20">
      <c r="A6963" s="5"/>
      <c r="E6963" s="5"/>
      <c r="F6963" s="5"/>
      <c r="G6963" s="5"/>
      <c r="H6963" s="5"/>
      <c r="I6963" s="5"/>
      <c r="J6963" s="5"/>
      <c r="K6963" s="5"/>
      <c r="L6963" s="5"/>
      <c r="M6963" s="5"/>
      <c r="N6963" s="5"/>
      <c r="T6963" s="6"/>
    </row>
    <row r="6964" spans="1:20">
      <c r="A6964" s="5"/>
      <c r="E6964" s="5"/>
      <c r="F6964" s="5"/>
      <c r="G6964" s="5"/>
      <c r="H6964" s="5"/>
      <c r="I6964" s="5"/>
      <c r="J6964" s="5"/>
      <c r="K6964" s="5"/>
      <c r="L6964" s="5"/>
      <c r="M6964" s="5"/>
      <c r="N6964" s="5"/>
      <c r="T6964" s="6"/>
    </row>
    <row r="6965" spans="1:20">
      <c r="A6965" s="5"/>
      <c r="E6965" s="5"/>
      <c r="F6965" s="5"/>
      <c r="G6965" s="5"/>
      <c r="H6965" s="5"/>
      <c r="I6965" s="5"/>
      <c r="J6965" s="5"/>
      <c r="K6965" s="5"/>
      <c r="L6965" s="5"/>
      <c r="M6965" s="5"/>
      <c r="N6965" s="5"/>
      <c r="T6965" s="6"/>
    </row>
    <row r="6966" spans="1:20">
      <c r="A6966" s="5"/>
      <c r="E6966" s="5"/>
      <c r="F6966" s="5"/>
      <c r="G6966" s="5"/>
      <c r="H6966" s="5"/>
      <c r="I6966" s="5"/>
      <c r="J6966" s="5"/>
      <c r="K6966" s="5"/>
      <c r="L6966" s="5"/>
      <c r="M6966" s="5"/>
      <c r="N6966" s="5"/>
      <c r="T6966" s="6"/>
    </row>
    <row r="6967" spans="1:20">
      <c r="A6967" s="5"/>
      <c r="E6967" s="5"/>
      <c r="F6967" s="5"/>
      <c r="G6967" s="5"/>
      <c r="H6967" s="5"/>
      <c r="I6967" s="5"/>
      <c r="J6967" s="5"/>
      <c r="K6967" s="5"/>
      <c r="L6967" s="5"/>
      <c r="M6967" s="5"/>
      <c r="N6967" s="5"/>
      <c r="T6967" s="6"/>
    </row>
    <row r="6968" spans="1:20">
      <c r="A6968" s="5"/>
      <c r="E6968" s="5"/>
      <c r="F6968" s="5"/>
      <c r="G6968" s="5"/>
      <c r="H6968" s="5"/>
      <c r="I6968" s="5"/>
      <c r="J6968" s="5"/>
      <c r="K6968" s="5"/>
      <c r="L6968" s="5"/>
      <c r="M6968" s="5"/>
      <c r="N6968" s="5"/>
      <c r="T6968" s="6"/>
    </row>
    <row r="6969" spans="1:20">
      <c r="A6969" s="5"/>
      <c r="E6969" s="5"/>
      <c r="F6969" s="5"/>
      <c r="G6969" s="5"/>
      <c r="H6969" s="5"/>
      <c r="I6969" s="5"/>
      <c r="J6969" s="5"/>
      <c r="K6969" s="5"/>
      <c r="L6969" s="5"/>
      <c r="M6969" s="5"/>
      <c r="N6969" s="5"/>
      <c r="T6969" s="6"/>
    </row>
    <row r="6970" spans="1:20">
      <c r="A6970" s="5"/>
      <c r="E6970" s="5"/>
      <c r="F6970" s="5"/>
      <c r="G6970" s="5"/>
      <c r="H6970" s="5"/>
      <c r="I6970" s="5"/>
      <c r="J6970" s="5"/>
      <c r="K6970" s="5"/>
      <c r="L6970" s="5"/>
      <c r="M6970" s="5"/>
      <c r="N6970" s="5"/>
      <c r="T6970" s="6"/>
    </row>
    <row r="6971" spans="1:20">
      <c r="A6971" s="5"/>
      <c r="E6971" s="5"/>
      <c r="F6971" s="5"/>
      <c r="G6971" s="5"/>
      <c r="H6971" s="5"/>
      <c r="I6971" s="5"/>
      <c r="J6971" s="5"/>
      <c r="K6971" s="5"/>
      <c r="L6971" s="5"/>
      <c r="M6971" s="5"/>
      <c r="N6971" s="5"/>
      <c r="T6971" s="6"/>
    </row>
    <row r="6972" spans="1:20">
      <c r="A6972" s="5"/>
      <c r="E6972" s="5"/>
      <c r="F6972" s="5"/>
      <c r="G6972" s="5"/>
      <c r="H6972" s="5"/>
      <c r="I6972" s="5"/>
      <c r="J6972" s="5"/>
      <c r="K6972" s="5"/>
      <c r="L6972" s="5"/>
      <c r="M6972" s="5"/>
      <c r="N6972" s="5"/>
      <c r="T6972" s="6"/>
    </row>
    <row r="6973" spans="1:20">
      <c r="A6973" s="5"/>
      <c r="E6973" s="5"/>
      <c r="F6973" s="5"/>
      <c r="G6973" s="5"/>
      <c r="H6973" s="5"/>
      <c r="I6973" s="5"/>
      <c r="J6973" s="5"/>
      <c r="K6973" s="5"/>
      <c r="L6973" s="5"/>
      <c r="M6973" s="5"/>
      <c r="N6973" s="5"/>
      <c r="T6973" s="6"/>
    </row>
    <row r="6974" spans="1:20">
      <c r="A6974" s="5"/>
      <c r="E6974" s="5"/>
      <c r="F6974" s="5"/>
      <c r="G6974" s="5"/>
      <c r="H6974" s="5"/>
      <c r="I6974" s="5"/>
      <c r="J6974" s="5"/>
      <c r="K6974" s="5"/>
      <c r="L6974" s="5"/>
      <c r="M6974" s="5"/>
      <c r="N6974" s="5"/>
      <c r="T6974" s="6"/>
    </row>
    <row r="6975" spans="1:20">
      <c r="A6975" s="5"/>
      <c r="E6975" s="5"/>
      <c r="F6975" s="5"/>
      <c r="G6975" s="5"/>
      <c r="H6975" s="5"/>
      <c r="I6975" s="5"/>
      <c r="J6975" s="5"/>
      <c r="K6975" s="5"/>
      <c r="L6975" s="5"/>
      <c r="M6975" s="5"/>
      <c r="N6975" s="5"/>
      <c r="T6975" s="6"/>
    </row>
    <row r="6976" spans="1:20">
      <c r="A6976" s="5"/>
      <c r="E6976" s="5"/>
      <c r="F6976" s="5"/>
      <c r="G6976" s="5"/>
      <c r="H6976" s="5"/>
      <c r="I6976" s="5"/>
      <c r="J6976" s="5"/>
      <c r="K6976" s="5"/>
      <c r="L6976" s="5"/>
      <c r="M6976" s="5"/>
      <c r="N6976" s="5"/>
      <c r="T6976" s="6"/>
    </row>
    <row r="6977" spans="1:20">
      <c r="A6977" s="5"/>
      <c r="E6977" s="5"/>
      <c r="F6977" s="5"/>
      <c r="G6977" s="5"/>
      <c r="H6977" s="5"/>
      <c r="I6977" s="5"/>
      <c r="J6977" s="5"/>
      <c r="K6977" s="5"/>
      <c r="L6977" s="5"/>
      <c r="M6977" s="5"/>
      <c r="N6977" s="5"/>
      <c r="T6977" s="6"/>
    </row>
    <row r="6978" spans="1:20">
      <c r="A6978" s="5"/>
      <c r="E6978" s="5"/>
      <c r="F6978" s="5"/>
      <c r="G6978" s="5"/>
      <c r="H6978" s="5"/>
      <c r="I6978" s="5"/>
      <c r="J6978" s="5"/>
      <c r="K6978" s="5"/>
      <c r="L6978" s="5"/>
      <c r="M6978" s="5"/>
      <c r="N6978" s="5"/>
      <c r="T6978" s="6"/>
    </row>
    <row r="6979" spans="1:20">
      <c r="A6979" s="5"/>
      <c r="E6979" s="5"/>
      <c r="F6979" s="5"/>
      <c r="G6979" s="5"/>
      <c r="H6979" s="5"/>
      <c r="I6979" s="5"/>
      <c r="J6979" s="5"/>
      <c r="K6979" s="5"/>
      <c r="L6979" s="5"/>
      <c r="M6979" s="5"/>
      <c r="N6979" s="5"/>
      <c r="T6979" s="6"/>
    </row>
    <row r="6980" spans="1:20">
      <c r="A6980" s="5"/>
      <c r="E6980" s="5"/>
      <c r="F6980" s="5"/>
      <c r="G6980" s="5"/>
      <c r="H6980" s="5"/>
      <c r="I6980" s="5"/>
      <c r="J6980" s="5"/>
      <c r="K6980" s="5"/>
      <c r="L6980" s="5"/>
      <c r="M6980" s="5"/>
      <c r="N6980" s="5"/>
      <c r="T6980" s="6"/>
    </row>
    <row r="6981" spans="1:20">
      <c r="A6981" s="5"/>
      <c r="E6981" s="5"/>
      <c r="F6981" s="5"/>
      <c r="G6981" s="5"/>
      <c r="H6981" s="5"/>
      <c r="I6981" s="5"/>
      <c r="J6981" s="5"/>
      <c r="K6981" s="5"/>
      <c r="L6981" s="5"/>
      <c r="M6981" s="5"/>
      <c r="N6981" s="5"/>
      <c r="T6981" s="6"/>
    </row>
    <row r="6982" spans="1:20">
      <c r="A6982" s="5"/>
      <c r="E6982" s="5"/>
      <c r="F6982" s="5"/>
      <c r="G6982" s="5"/>
      <c r="H6982" s="5"/>
      <c r="I6982" s="5"/>
      <c r="J6982" s="5"/>
      <c r="K6982" s="5"/>
      <c r="L6982" s="5"/>
      <c r="M6982" s="5"/>
      <c r="N6982" s="5"/>
      <c r="T6982" s="6"/>
    </row>
    <row r="6983" spans="1:20">
      <c r="A6983" s="5"/>
      <c r="E6983" s="5"/>
      <c r="F6983" s="5"/>
      <c r="G6983" s="5"/>
      <c r="H6983" s="5"/>
      <c r="I6983" s="5"/>
      <c r="J6983" s="5"/>
      <c r="K6983" s="5"/>
      <c r="L6983" s="5"/>
      <c r="M6983" s="5"/>
      <c r="N6983" s="5"/>
      <c r="T6983" s="6"/>
    </row>
    <row r="6984" spans="1:20">
      <c r="A6984" s="5"/>
      <c r="E6984" s="5"/>
      <c r="F6984" s="5"/>
      <c r="G6984" s="5"/>
      <c r="H6984" s="5"/>
      <c r="I6984" s="5"/>
      <c r="J6984" s="5"/>
      <c r="K6984" s="5"/>
      <c r="L6984" s="5"/>
      <c r="M6984" s="5"/>
      <c r="N6984" s="5"/>
      <c r="T6984" s="6"/>
    </row>
    <row r="6985" spans="1:20">
      <c r="A6985" s="5"/>
      <c r="E6985" s="5"/>
      <c r="F6985" s="5"/>
      <c r="G6985" s="5"/>
      <c r="H6985" s="5"/>
      <c r="I6985" s="5"/>
      <c r="J6985" s="5"/>
      <c r="K6985" s="5"/>
      <c r="L6985" s="5"/>
      <c r="M6985" s="5"/>
      <c r="N6985" s="5"/>
      <c r="T6985" s="6"/>
    </row>
    <row r="6986" spans="1:20">
      <c r="A6986" s="5"/>
      <c r="E6986" s="5"/>
      <c r="F6986" s="5"/>
      <c r="G6986" s="5"/>
      <c r="H6986" s="5"/>
      <c r="I6986" s="5"/>
      <c r="J6986" s="5"/>
      <c r="K6986" s="5"/>
      <c r="L6986" s="5"/>
      <c r="M6986" s="5"/>
      <c r="N6986" s="5"/>
      <c r="T6986" s="6"/>
    </row>
    <row r="6987" spans="1:20">
      <c r="A6987" s="5"/>
      <c r="E6987" s="5"/>
      <c r="F6987" s="5"/>
      <c r="G6987" s="5"/>
      <c r="H6987" s="5"/>
      <c r="I6987" s="5"/>
      <c r="J6987" s="5"/>
      <c r="K6987" s="5"/>
      <c r="L6987" s="5"/>
      <c r="M6987" s="5"/>
      <c r="N6987" s="5"/>
      <c r="T6987" s="6"/>
    </row>
    <row r="6988" spans="1:20">
      <c r="A6988" s="5"/>
      <c r="E6988" s="5"/>
      <c r="F6988" s="5"/>
      <c r="G6988" s="5"/>
      <c r="H6988" s="5"/>
      <c r="I6988" s="5"/>
      <c r="J6988" s="5"/>
      <c r="K6988" s="5"/>
      <c r="L6988" s="5"/>
      <c r="M6988" s="5"/>
      <c r="N6988" s="5"/>
      <c r="T6988" s="6"/>
    </row>
    <row r="6989" spans="1:20">
      <c r="A6989" s="5"/>
      <c r="E6989" s="5"/>
      <c r="F6989" s="5"/>
      <c r="G6989" s="5"/>
      <c r="H6989" s="5"/>
      <c r="I6989" s="5"/>
      <c r="J6989" s="5"/>
      <c r="K6989" s="5"/>
      <c r="L6989" s="5"/>
      <c r="M6989" s="5"/>
      <c r="N6989" s="5"/>
      <c r="T6989" s="6"/>
    </row>
    <row r="6990" spans="1:20">
      <c r="A6990" s="5"/>
      <c r="E6990" s="5"/>
      <c r="F6990" s="5"/>
      <c r="G6990" s="5"/>
      <c r="H6990" s="5"/>
      <c r="I6990" s="5"/>
      <c r="J6990" s="5"/>
      <c r="K6990" s="5"/>
      <c r="L6990" s="5"/>
      <c r="M6990" s="5"/>
      <c r="N6990" s="5"/>
      <c r="T6990" s="6"/>
    </row>
    <row r="6991" spans="1:20">
      <c r="A6991" s="5"/>
      <c r="E6991" s="5"/>
      <c r="F6991" s="5"/>
      <c r="G6991" s="5"/>
      <c r="H6991" s="5"/>
      <c r="I6991" s="5"/>
      <c r="J6991" s="5"/>
      <c r="K6991" s="5"/>
      <c r="L6991" s="5"/>
      <c r="M6991" s="5"/>
      <c r="N6991" s="5"/>
      <c r="T6991" s="6"/>
    </row>
    <row r="6992" spans="1:20">
      <c r="A6992" s="5"/>
      <c r="E6992" s="5"/>
      <c r="F6992" s="5"/>
      <c r="G6992" s="5"/>
      <c r="H6992" s="5"/>
      <c r="I6992" s="5"/>
      <c r="J6992" s="5"/>
      <c r="K6992" s="5"/>
      <c r="L6992" s="5"/>
      <c r="M6992" s="5"/>
      <c r="N6992" s="5"/>
      <c r="T6992" s="6"/>
    </row>
    <row r="6993" spans="1:20">
      <c r="A6993" s="5"/>
      <c r="E6993" s="5"/>
      <c r="F6993" s="5"/>
      <c r="G6993" s="5"/>
      <c r="H6993" s="5"/>
      <c r="I6993" s="5"/>
      <c r="J6993" s="5"/>
      <c r="K6993" s="5"/>
      <c r="L6993" s="5"/>
      <c r="M6993" s="5"/>
      <c r="N6993" s="5"/>
      <c r="T6993" s="6"/>
    </row>
    <row r="6994" spans="1:20">
      <c r="A6994" s="5"/>
      <c r="E6994" s="5"/>
      <c r="F6994" s="5"/>
      <c r="G6994" s="5"/>
      <c r="H6994" s="5"/>
      <c r="I6994" s="5"/>
      <c r="J6994" s="5"/>
      <c r="K6994" s="5"/>
      <c r="L6994" s="5"/>
      <c r="M6994" s="5"/>
      <c r="N6994" s="5"/>
      <c r="T6994" s="6"/>
    </row>
    <row r="6995" spans="1:20">
      <c r="A6995" s="5"/>
      <c r="E6995" s="5"/>
      <c r="F6995" s="5"/>
      <c r="G6995" s="5"/>
      <c r="H6995" s="5"/>
      <c r="I6995" s="5"/>
      <c r="J6995" s="5"/>
      <c r="K6995" s="5"/>
      <c r="L6995" s="5"/>
      <c r="M6995" s="5"/>
      <c r="N6995" s="5"/>
      <c r="T6995" s="6"/>
    </row>
    <row r="6996" spans="1:20">
      <c r="A6996" s="5"/>
      <c r="E6996" s="5"/>
      <c r="F6996" s="5"/>
      <c r="G6996" s="5"/>
      <c r="H6996" s="5"/>
      <c r="I6996" s="5"/>
      <c r="J6996" s="5"/>
      <c r="K6996" s="5"/>
      <c r="L6996" s="5"/>
      <c r="M6996" s="5"/>
      <c r="N6996" s="5"/>
      <c r="T6996" s="6"/>
    </row>
    <row r="6997" spans="1:20">
      <c r="A6997" s="5"/>
      <c r="E6997" s="5"/>
      <c r="F6997" s="5"/>
      <c r="G6997" s="5"/>
      <c r="H6997" s="5"/>
      <c r="I6997" s="5"/>
      <c r="J6997" s="5"/>
      <c r="K6997" s="5"/>
      <c r="L6997" s="5"/>
      <c r="M6997" s="5"/>
      <c r="N6997" s="5"/>
      <c r="T6997" s="6"/>
    </row>
    <row r="6998" spans="1:20">
      <c r="A6998" s="5"/>
      <c r="E6998" s="5"/>
      <c r="F6998" s="5"/>
      <c r="G6998" s="5"/>
      <c r="H6998" s="5"/>
      <c r="I6998" s="5"/>
      <c r="J6998" s="5"/>
      <c r="K6998" s="5"/>
      <c r="L6998" s="5"/>
      <c r="M6998" s="5"/>
      <c r="N6998" s="5"/>
      <c r="T6998" s="6"/>
    </row>
    <row r="6999" spans="1:20">
      <c r="A6999" s="5"/>
      <c r="E6999" s="5"/>
      <c r="F6999" s="5"/>
      <c r="G6999" s="5"/>
      <c r="H6999" s="5"/>
      <c r="I6999" s="5"/>
      <c r="J6999" s="5"/>
      <c r="K6999" s="5"/>
      <c r="L6999" s="5"/>
      <c r="M6999" s="5"/>
      <c r="N6999" s="5"/>
      <c r="T6999" s="6"/>
    </row>
    <row r="7000" spans="1:20">
      <c r="A7000" s="5"/>
      <c r="E7000" s="5"/>
      <c r="F7000" s="5"/>
      <c r="G7000" s="5"/>
      <c r="H7000" s="5"/>
      <c r="I7000" s="5"/>
      <c r="J7000" s="5"/>
      <c r="K7000" s="5"/>
      <c r="L7000" s="5"/>
      <c r="M7000" s="5"/>
      <c r="N7000" s="5"/>
      <c r="T7000" s="6"/>
    </row>
    <row r="7001" spans="1:20">
      <c r="A7001" s="5"/>
      <c r="E7001" s="5"/>
      <c r="F7001" s="5"/>
      <c r="G7001" s="5"/>
      <c r="H7001" s="5"/>
      <c r="I7001" s="5"/>
      <c r="J7001" s="5"/>
      <c r="K7001" s="5"/>
      <c r="L7001" s="5"/>
      <c r="M7001" s="5"/>
      <c r="N7001" s="5"/>
      <c r="T7001" s="6"/>
    </row>
    <row r="7002" spans="1:20">
      <c r="A7002" s="5"/>
      <c r="E7002" s="5"/>
      <c r="F7002" s="5"/>
      <c r="G7002" s="5"/>
      <c r="H7002" s="5"/>
      <c r="I7002" s="5"/>
      <c r="J7002" s="5"/>
      <c r="K7002" s="5"/>
      <c r="L7002" s="5"/>
      <c r="M7002" s="5"/>
      <c r="N7002" s="5"/>
      <c r="T7002" s="6"/>
    </row>
    <row r="7003" spans="1:20">
      <c r="A7003" s="5"/>
      <c r="E7003" s="5"/>
      <c r="F7003" s="5"/>
      <c r="G7003" s="5"/>
      <c r="H7003" s="5"/>
      <c r="I7003" s="5"/>
      <c r="J7003" s="5"/>
      <c r="K7003" s="5"/>
      <c r="L7003" s="5"/>
      <c r="M7003" s="5"/>
      <c r="N7003" s="5"/>
      <c r="T7003" s="6"/>
    </row>
    <row r="7004" spans="1:20">
      <c r="A7004" s="5"/>
      <c r="E7004" s="5"/>
      <c r="F7004" s="5"/>
      <c r="G7004" s="5"/>
      <c r="H7004" s="5"/>
      <c r="I7004" s="5"/>
      <c r="J7004" s="5"/>
      <c r="K7004" s="5"/>
      <c r="L7004" s="5"/>
      <c r="M7004" s="5"/>
      <c r="N7004" s="5"/>
      <c r="T7004" s="6"/>
    </row>
    <row r="7005" spans="1:20">
      <c r="A7005" s="5"/>
      <c r="E7005" s="5"/>
      <c r="F7005" s="5"/>
      <c r="G7005" s="5"/>
      <c r="H7005" s="5"/>
      <c r="I7005" s="5"/>
      <c r="J7005" s="5"/>
      <c r="K7005" s="5"/>
      <c r="L7005" s="5"/>
      <c r="M7005" s="5"/>
      <c r="N7005" s="5"/>
      <c r="T7005" s="6"/>
    </row>
    <row r="7006" spans="1:20">
      <c r="A7006" s="5"/>
      <c r="E7006" s="5"/>
      <c r="F7006" s="5"/>
      <c r="G7006" s="5"/>
      <c r="H7006" s="5"/>
      <c r="I7006" s="5"/>
      <c r="J7006" s="5"/>
      <c r="K7006" s="5"/>
      <c r="L7006" s="5"/>
      <c r="M7006" s="5"/>
      <c r="N7006" s="5"/>
      <c r="T7006" s="6"/>
    </row>
    <row r="7007" spans="1:20">
      <c r="A7007" s="5"/>
      <c r="E7007" s="5"/>
      <c r="F7007" s="5"/>
      <c r="G7007" s="5"/>
      <c r="H7007" s="5"/>
      <c r="I7007" s="5"/>
      <c r="J7007" s="5"/>
      <c r="K7007" s="5"/>
      <c r="L7007" s="5"/>
      <c r="M7007" s="5"/>
      <c r="N7007" s="5"/>
      <c r="T7007" s="6"/>
    </row>
    <row r="7008" spans="1:20">
      <c r="A7008" s="5"/>
      <c r="E7008" s="5"/>
      <c r="F7008" s="5"/>
      <c r="G7008" s="5"/>
      <c r="H7008" s="5"/>
      <c r="I7008" s="5"/>
      <c r="J7008" s="5"/>
      <c r="K7008" s="5"/>
      <c r="L7008" s="5"/>
      <c r="M7008" s="5"/>
      <c r="N7008" s="5"/>
      <c r="T7008" s="6"/>
    </row>
    <row r="7009" spans="1:20">
      <c r="A7009" s="5"/>
      <c r="E7009" s="5"/>
      <c r="F7009" s="5"/>
      <c r="G7009" s="5"/>
      <c r="H7009" s="5"/>
      <c r="I7009" s="5"/>
      <c r="J7009" s="5"/>
      <c r="K7009" s="5"/>
      <c r="L7009" s="5"/>
      <c r="M7009" s="5"/>
      <c r="N7009" s="5"/>
      <c r="T7009" s="6"/>
    </row>
    <row r="7010" spans="1:20">
      <c r="A7010" s="5"/>
      <c r="E7010" s="5"/>
      <c r="F7010" s="5"/>
      <c r="G7010" s="5"/>
      <c r="H7010" s="5"/>
      <c r="I7010" s="5"/>
      <c r="J7010" s="5"/>
      <c r="K7010" s="5"/>
      <c r="L7010" s="5"/>
      <c r="M7010" s="5"/>
      <c r="N7010" s="5"/>
      <c r="T7010" s="6"/>
    </row>
    <row r="7011" spans="1:20">
      <c r="A7011" s="5"/>
      <c r="E7011" s="5"/>
      <c r="F7011" s="5"/>
      <c r="G7011" s="5"/>
      <c r="H7011" s="5"/>
      <c r="I7011" s="5"/>
      <c r="J7011" s="5"/>
      <c r="K7011" s="5"/>
      <c r="L7011" s="5"/>
      <c r="M7011" s="5"/>
      <c r="N7011" s="5"/>
      <c r="T7011" s="6"/>
    </row>
    <row r="7012" spans="1:20">
      <c r="A7012" s="5"/>
      <c r="E7012" s="5"/>
      <c r="F7012" s="5"/>
      <c r="G7012" s="5"/>
      <c r="H7012" s="5"/>
      <c r="I7012" s="5"/>
      <c r="J7012" s="5"/>
      <c r="K7012" s="5"/>
      <c r="L7012" s="5"/>
      <c r="M7012" s="5"/>
      <c r="N7012" s="5"/>
      <c r="T7012" s="6"/>
    </row>
    <row r="7013" spans="1:20">
      <c r="A7013" s="5"/>
      <c r="E7013" s="5"/>
      <c r="F7013" s="5"/>
      <c r="G7013" s="5"/>
      <c r="H7013" s="5"/>
      <c r="I7013" s="5"/>
      <c r="J7013" s="5"/>
      <c r="K7013" s="5"/>
      <c r="L7013" s="5"/>
      <c r="M7013" s="5"/>
      <c r="N7013" s="5"/>
      <c r="T7013" s="6"/>
    </row>
    <row r="7014" spans="1:20">
      <c r="A7014" s="5"/>
      <c r="E7014" s="5"/>
      <c r="F7014" s="5"/>
      <c r="G7014" s="5"/>
      <c r="H7014" s="5"/>
      <c r="I7014" s="5"/>
      <c r="J7014" s="5"/>
      <c r="K7014" s="5"/>
      <c r="L7014" s="5"/>
      <c r="M7014" s="5"/>
      <c r="N7014" s="5"/>
      <c r="T7014" s="6"/>
    </row>
    <row r="7015" spans="1:20">
      <c r="A7015" s="5"/>
      <c r="E7015" s="5"/>
      <c r="F7015" s="5"/>
      <c r="G7015" s="5"/>
      <c r="H7015" s="5"/>
      <c r="I7015" s="5"/>
      <c r="J7015" s="5"/>
      <c r="K7015" s="5"/>
      <c r="L7015" s="5"/>
      <c r="M7015" s="5"/>
      <c r="N7015" s="5"/>
      <c r="T7015" s="6"/>
    </row>
    <row r="7016" spans="1:20">
      <c r="A7016" s="5"/>
      <c r="E7016" s="5"/>
      <c r="F7016" s="5"/>
      <c r="G7016" s="5"/>
      <c r="H7016" s="5"/>
      <c r="I7016" s="5"/>
      <c r="J7016" s="5"/>
      <c r="K7016" s="5"/>
      <c r="L7016" s="5"/>
      <c r="M7016" s="5"/>
      <c r="N7016" s="5"/>
      <c r="T7016" s="6"/>
    </row>
    <row r="7017" spans="1:20">
      <c r="A7017" s="5"/>
      <c r="E7017" s="5"/>
      <c r="F7017" s="5"/>
      <c r="G7017" s="5"/>
      <c r="H7017" s="5"/>
      <c r="I7017" s="5"/>
      <c r="J7017" s="5"/>
      <c r="K7017" s="5"/>
      <c r="L7017" s="5"/>
      <c r="M7017" s="5"/>
      <c r="N7017" s="5"/>
      <c r="T7017" s="6"/>
    </row>
    <row r="7018" spans="1:20">
      <c r="A7018" s="5"/>
      <c r="E7018" s="5"/>
      <c r="F7018" s="5"/>
      <c r="G7018" s="5"/>
      <c r="H7018" s="5"/>
      <c r="I7018" s="5"/>
      <c r="J7018" s="5"/>
      <c r="K7018" s="5"/>
      <c r="L7018" s="5"/>
      <c r="M7018" s="5"/>
      <c r="N7018" s="5"/>
      <c r="T7018" s="6"/>
    </row>
    <row r="7019" spans="1:20">
      <c r="A7019" s="5"/>
      <c r="E7019" s="5"/>
      <c r="F7019" s="5"/>
      <c r="G7019" s="5"/>
      <c r="H7019" s="5"/>
      <c r="I7019" s="5"/>
      <c r="J7019" s="5"/>
      <c r="K7019" s="5"/>
      <c r="L7019" s="5"/>
      <c r="M7019" s="5"/>
      <c r="N7019" s="5"/>
      <c r="T7019" s="6"/>
    </row>
    <row r="7020" spans="1:20">
      <c r="A7020" s="5"/>
      <c r="E7020" s="5"/>
      <c r="F7020" s="5"/>
      <c r="G7020" s="5"/>
      <c r="H7020" s="5"/>
      <c r="I7020" s="5"/>
      <c r="J7020" s="5"/>
      <c r="K7020" s="5"/>
      <c r="L7020" s="5"/>
      <c r="M7020" s="5"/>
      <c r="N7020" s="5"/>
      <c r="T7020" s="6"/>
    </row>
    <row r="7021" spans="1:20">
      <c r="A7021" s="5"/>
      <c r="E7021" s="5"/>
      <c r="F7021" s="5"/>
      <c r="G7021" s="5"/>
      <c r="H7021" s="5"/>
      <c r="I7021" s="5"/>
      <c r="J7021" s="5"/>
      <c r="K7021" s="5"/>
      <c r="L7021" s="5"/>
      <c r="M7021" s="5"/>
      <c r="N7021" s="5"/>
      <c r="T7021" s="6"/>
    </row>
    <row r="7022" spans="1:20">
      <c r="A7022" s="5"/>
      <c r="E7022" s="5"/>
      <c r="F7022" s="5"/>
      <c r="G7022" s="5"/>
      <c r="H7022" s="5"/>
      <c r="I7022" s="5"/>
      <c r="J7022" s="5"/>
      <c r="K7022" s="5"/>
      <c r="L7022" s="5"/>
      <c r="M7022" s="5"/>
      <c r="N7022" s="5"/>
      <c r="T7022" s="6"/>
    </row>
    <row r="7023" spans="1:20">
      <c r="A7023" s="5"/>
      <c r="E7023" s="5"/>
      <c r="F7023" s="5"/>
      <c r="G7023" s="5"/>
      <c r="H7023" s="5"/>
      <c r="I7023" s="5"/>
      <c r="J7023" s="5"/>
      <c r="K7023" s="5"/>
      <c r="L7023" s="5"/>
      <c r="M7023" s="5"/>
      <c r="N7023" s="5"/>
      <c r="T7023" s="6"/>
    </row>
    <row r="7024" spans="1:20">
      <c r="A7024" s="5"/>
      <c r="E7024" s="5"/>
      <c r="F7024" s="5"/>
      <c r="G7024" s="5"/>
      <c r="H7024" s="5"/>
      <c r="I7024" s="5"/>
      <c r="J7024" s="5"/>
      <c r="K7024" s="5"/>
      <c r="L7024" s="5"/>
      <c r="M7024" s="5"/>
      <c r="N7024" s="5"/>
      <c r="T7024" s="6"/>
    </row>
    <row r="7025" spans="1:20">
      <c r="A7025" s="5"/>
      <c r="E7025" s="5"/>
      <c r="F7025" s="5"/>
      <c r="G7025" s="5"/>
      <c r="H7025" s="5"/>
      <c r="I7025" s="5"/>
      <c r="J7025" s="5"/>
      <c r="K7025" s="5"/>
      <c r="L7025" s="5"/>
      <c r="M7025" s="5"/>
      <c r="N7025" s="5"/>
      <c r="T7025" s="6"/>
    </row>
    <row r="7026" spans="1:20">
      <c r="A7026" s="5"/>
      <c r="E7026" s="5"/>
      <c r="F7026" s="5"/>
      <c r="G7026" s="5"/>
      <c r="H7026" s="5"/>
      <c r="I7026" s="5"/>
      <c r="J7026" s="5"/>
      <c r="K7026" s="5"/>
      <c r="L7026" s="5"/>
      <c r="M7026" s="5"/>
      <c r="N7026" s="5"/>
      <c r="T7026" s="6"/>
    </row>
    <row r="7027" spans="1:20">
      <c r="A7027" s="5"/>
      <c r="E7027" s="5"/>
      <c r="F7027" s="5"/>
      <c r="G7027" s="5"/>
      <c r="H7027" s="5"/>
      <c r="I7027" s="5"/>
      <c r="J7027" s="5"/>
      <c r="K7027" s="5"/>
      <c r="L7027" s="5"/>
      <c r="M7027" s="5"/>
      <c r="N7027" s="5"/>
      <c r="T7027" s="6"/>
    </row>
    <row r="7028" spans="1:20">
      <c r="A7028" s="5"/>
      <c r="E7028" s="5"/>
      <c r="F7028" s="5"/>
      <c r="G7028" s="5"/>
      <c r="H7028" s="5"/>
      <c r="I7028" s="5"/>
      <c r="J7028" s="5"/>
      <c r="K7028" s="5"/>
      <c r="L7028" s="5"/>
      <c r="M7028" s="5"/>
      <c r="N7028" s="5"/>
      <c r="T7028" s="6"/>
    </row>
    <row r="7029" spans="1:20">
      <c r="A7029" s="5"/>
      <c r="E7029" s="5"/>
      <c r="F7029" s="5"/>
      <c r="G7029" s="5"/>
      <c r="H7029" s="5"/>
      <c r="I7029" s="5"/>
      <c r="J7029" s="5"/>
      <c r="K7029" s="5"/>
      <c r="L7029" s="5"/>
      <c r="M7029" s="5"/>
      <c r="N7029" s="5"/>
      <c r="T7029" s="6"/>
    </row>
    <row r="7030" spans="1:20">
      <c r="A7030" s="5"/>
      <c r="E7030" s="5"/>
      <c r="F7030" s="5"/>
      <c r="G7030" s="5"/>
      <c r="H7030" s="5"/>
      <c r="I7030" s="5"/>
      <c r="J7030" s="5"/>
      <c r="K7030" s="5"/>
      <c r="L7030" s="5"/>
      <c r="M7030" s="5"/>
      <c r="N7030" s="5"/>
      <c r="T7030" s="6"/>
    </row>
    <row r="7031" spans="1:20">
      <c r="A7031" s="5"/>
      <c r="E7031" s="5"/>
      <c r="F7031" s="5"/>
      <c r="G7031" s="5"/>
      <c r="H7031" s="5"/>
      <c r="I7031" s="5"/>
      <c r="J7031" s="5"/>
      <c r="K7031" s="5"/>
      <c r="L7031" s="5"/>
      <c r="M7031" s="5"/>
      <c r="N7031" s="5"/>
      <c r="T7031" s="6"/>
    </row>
    <row r="7032" spans="1:20">
      <c r="A7032" s="5"/>
      <c r="E7032" s="5"/>
      <c r="F7032" s="5"/>
      <c r="G7032" s="5"/>
      <c r="H7032" s="5"/>
      <c r="I7032" s="5"/>
      <c r="J7032" s="5"/>
      <c r="K7032" s="5"/>
      <c r="L7032" s="5"/>
      <c r="M7032" s="5"/>
      <c r="N7032" s="5"/>
      <c r="T7032" s="6"/>
    </row>
    <row r="7033" spans="1:20">
      <c r="A7033" s="5"/>
      <c r="E7033" s="5"/>
      <c r="F7033" s="5"/>
      <c r="G7033" s="5"/>
      <c r="H7033" s="5"/>
      <c r="I7033" s="5"/>
      <c r="J7033" s="5"/>
      <c r="K7033" s="5"/>
      <c r="L7033" s="5"/>
      <c r="M7033" s="5"/>
      <c r="N7033" s="5"/>
      <c r="T7033" s="6"/>
    </row>
    <row r="7034" spans="1:20">
      <c r="A7034" s="5"/>
      <c r="E7034" s="5"/>
      <c r="F7034" s="5"/>
      <c r="G7034" s="5"/>
      <c r="H7034" s="5"/>
      <c r="I7034" s="5"/>
      <c r="J7034" s="5"/>
      <c r="K7034" s="5"/>
      <c r="L7034" s="5"/>
      <c r="M7034" s="5"/>
      <c r="N7034" s="5"/>
      <c r="T7034" s="6"/>
    </row>
    <row r="7035" spans="1:20">
      <c r="A7035" s="5"/>
      <c r="E7035" s="5"/>
      <c r="F7035" s="5"/>
      <c r="G7035" s="5"/>
      <c r="H7035" s="5"/>
      <c r="I7035" s="5"/>
      <c r="J7035" s="5"/>
      <c r="K7035" s="5"/>
      <c r="L7035" s="5"/>
      <c r="M7035" s="5"/>
      <c r="N7035" s="5"/>
      <c r="T7035" s="6"/>
    </row>
    <row r="7036" spans="1:20">
      <c r="A7036" s="5"/>
      <c r="E7036" s="5"/>
      <c r="F7036" s="5"/>
      <c r="G7036" s="5"/>
      <c r="H7036" s="5"/>
      <c r="I7036" s="5"/>
      <c r="J7036" s="5"/>
      <c r="K7036" s="5"/>
      <c r="L7036" s="5"/>
      <c r="M7036" s="5"/>
      <c r="N7036" s="5"/>
      <c r="T7036" s="6"/>
    </row>
    <row r="7037" spans="1:20">
      <c r="A7037" s="5"/>
      <c r="E7037" s="5"/>
      <c r="F7037" s="5"/>
      <c r="G7037" s="5"/>
      <c r="H7037" s="5"/>
      <c r="I7037" s="5"/>
      <c r="J7037" s="5"/>
      <c r="K7037" s="5"/>
      <c r="L7037" s="5"/>
      <c r="M7037" s="5"/>
      <c r="N7037" s="5"/>
      <c r="T7037" s="6"/>
    </row>
    <row r="7038" spans="1:20">
      <c r="A7038" s="5"/>
      <c r="E7038" s="5"/>
      <c r="F7038" s="5"/>
      <c r="G7038" s="5"/>
      <c r="H7038" s="5"/>
      <c r="I7038" s="5"/>
      <c r="J7038" s="5"/>
      <c r="K7038" s="5"/>
      <c r="L7038" s="5"/>
      <c r="M7038" s="5"/>
      <c r="N7038" s="5"/>
      <c r="T7038" s="6"/>
    </row>
    <row r="7039" spans="1:20">
      <c r="A7039" s="5"/>
      <c r="E7039" s="5"/>
      <c r="F7039" s="5"/>
      <c r="G7039" s="5"/>
      <c r="H7039" s="5"/>
      <c r="I7039" s="5"/>
      <c r="J7039" s="5"/>
      <c r="K7039" s="5"/>
      <c r="L7039" s="5"/>
      <c r="M7039" s="5"/>
      <c r="N7039" s="5"/>
      <c r="T7039" s="6"/>
    </row>
    <row r="7040" spans="1:20">
      <c r="A7040" s="5"/>
      <c r="E7040" s="5"/>
      <c r="F7040" s="5"/>
      <c r="G7040" s="5"/>
      <c r="H7040" s="5"/>
      <c r="I7040" s="5"/>
      <c r="J7040" s="5"/>
      <c r="K7040" s="5"/>
      <c r="L7040" s="5"/>
      <c r="M7040" s="5"/>
      <c r="N7040" s="5"/>
      <c r="T7040" s="6"/>
    </row>
    <row r="7041" spans="1:20">
      <c r="A7041" s="5"/>
      <c r="E7041" s="5"/>
      <c r="F7041" s="5"/>
      <c r="G7041" s="5"/>
      <c r="H7041" s="5"/>
      <c r="I7041" s="5"/>
      <c r="J7041" s="5"/>
      <c r="K7041" s="5"/>
      <c r="L7041" s="5"/>
      <c r="M7041" s="5"/>
      <c r="N7041" s="5"/>
      <c r="T7041" s="6"/>
    </row>
    <row r="7042" spans="1:20">
      <c r="A7042" s="5"/>
      <c r="E7042" s="5"/>
      <c r="F7042" s="5"/>
      <c r="G7042" s="5"/>
      <c r="H7042" s="5"/>
      <c r="I7042" s="5"/>
      <c r="J7042" s="5"/>
      <c r="K7042" s="5"/>
      <c r="L7042" s="5"/>
      <c r="M7042" s="5"/>
      <c r="N7042" s="5"/>
      <c r="T7042" s="6"/>
    </row>
    <row r="7043" spans="1:20">
      <c r="A7043" s="5"/>
      <c r="E7043" s="5"/>
      <c r="F7043" s="5"/>
      <c r="G7043" s="5"/>
      <c r="H7043" s="5"/>
      <c r="I7043" s="5"/>
      <c r="J7043" s="5"/>
      <c r="K7043" s="5"/>
      <c r="L7043" s="5"/>
      <c r="M7043" s="5"/>
      <c r="N7043" s="5"/>
      <c r="T7043" s="6"/>
    </row>
    <row r="7044" spans="1:20">
      <c r="A7044" s="5"/>
      <c r="E7044" s="5"/>
      <c r="F7044" s="5"/>
      <c r="G7044" s="5"/>
      <c r="H7044" s="5"/>
      <c r="I7044" s="5"/>
      <c r="J7044" s="5"/>
      <c r="K7044" s="5"/>
      <c r="L7044" s="5"/>
      <c r="M7044" s="5"/>
      <c r="N7044" s="5"/>
      <c r="T7044" s="6"/>
    </row>
    <row r="7045" spans="1:20">
      <c r="A7045" s="5"/>
      <c r="E7045" s="5"/>
      <c r="F7045" s="5"/>
      <c r="G7045" s="5"/>
      <c r="H7045" s="5"/>
      <c r="I7045" s="5"/>
      <c r="J7045" s="5"/>
      <c r="K7045" s="5"/>
      <c r="L7045" s="5"/>
      <c r="M7045" s="5"/>
      <c r="N7045" s="5"/>
      <c r="T7045" s="6"/>
    </row>
    <row r="7046" spans="1:20">
      <c r="A7046" s="5"/>
      <c r="E7046" s="5"/>
      <c r="F7046" s="5"/>
      <c r="G7046" s="5"/>
      <c r="H7046" s="5"/>
      <c r="I7046" s="5"/>
      <c r="J7046" s="5"/>
      <c r="K7046" s="5"/>
      <c r="L7046" s="5"/>
      <c r="M7046" s="5"/>
      <c r="N7046" s="5"/>
      <c r="T7046" s="6"/>
    </row>
    <row r="7047" spans="1:20">
      <c r="A7047" s="5"/>
      <c r="E7047" s="5"/>
      <c r="F7047" s="5"/>
      <c r="G7047" s="5"/>
      <c r="H7047" s="5"/>
      <c r="I7047" s="5"/>
      <c r="J7047" s="5"/>
      <c r="K7047" s="5"/>
      <c r="L7047" s="5"/>
      <c r="M7047" s="5"/>
      <c r="N7047" s="5"/>
      <c r="T7047" s="6"/>
    </row>
    <row r="7048" spans="1:20">
      <c r="A7048" s="5"/>
      <c r="E7048" s="5"/>
      <c r="F7048" s="5"/>
      <c r="G7048" s="5"/>
      <c r="H7048" s="5"/>
      <c r="I7048" s="5"/>
      <c r="J7048" s="5"/>
      <c r="K7048" s="5"/>
      <c r="L7048" s="5"/>
      <c r="M7048" s="5"/>
      <c r="N7048" s="5"/>
      <c r="T7048" s="6"/>
    </row>
    <row r="7049" spans="1:20">
      <c r="A7049" s="5"/>
      <c r="E7049" s="5"/>
      <c r="F7049" s="5"/>
      <c r="G7049" s="5"/>
      <c r="H7049" s="5"/>
      <c r="I7049" s="5"/>
      <c r="J7049" s="5"/>
      <c r="K7049" s="5"/>
      <c r="L7049" s="5"/>
      <c r="M7049" s="5"/>
      <c r="N7049" s="5"/>
      <c r="T7049" s="6"/>
    </row>
    <row r="7050" spans="1:20">
      <c r="A7050" s="5"/>
      <c r="E7050" s="5"/>
      <c r="F7050" s="5"/>
      <c r="G7050" s="5"/>
      <c r="H7050" s="5"/>
      <c r="I7050" s="5"/>
      <c r="J7050" s="5"/>
      <c r="K7050" s="5"/>
      <c r="L7050" s="5"/>
      <c r="M7050" s="5"/>
      <c r="N7050" s="5"/>
      <c r="T7050" s="6"/>
    </row>
    <row r="7051" spans="1:20">
      <c r="A7051" s="5"/>
      <c r="E7051" s="5"/>
      <c r="F7051" s="5"/>
      <c r="G7051" s="5"/>
      <c r="H7051" s="5"/>
      <c r="I7051" s="5"/>
      <c r="J7051" s="5"/>
      <c r="K7051" s="5"/>
      <c r="L7051" s="5"/>
      <c r="M7051" s="5"/>
      <c r="N7051" s="5"/>
      <c r="T7051" s="6"/>
    </row>
    <row r="7052" spans="1:20">
      <c r="A7052" s="5"/>
      <c r="E7052" s="5"/>
      <c r="F7052" s="5"/>
      <c r="G7052" s="5"/>
      <c r="H7052" s="5"/>
      <c r="I7052" s="5"/>
      <c r="J7052" s="5"/>
      <c r="K7052" s="5"/>
      <c r="L7052" s="5"/>
      <c r="M7052" s="5"/>
      <c r="N7052" s="5"/>
      <c r="T7052" s="6"/>
    </row>
    <row r="7053" spans="1:20">
      <c r="A7053" s="5"/>
      <c r="E7053" s="5"/>
      <c r="F7053" s="5"/>
      <c r="G7053" s="5"/>
      <c r="H7053" s="5"/>
      <c r="I7053" s="5"/>
      <c r="J7053" s="5"/>
      <c r="K7053" s="5"/>
      <c r="L7053" s="5"/>
      <c r="M7053" s="5"/>
      <c r="N7053" s="5"/>
      <c r="T7053" s="6"/>
    </row>
    <row r="7054" spans="1:20">
      <c r="A7054" s="5"/>
      <c r="E7054" s="5"/>
      <c r="F7054" s="5"/>
      <c r="G7054" s="5"/>
      <c r="H7054" s="5"/>
      <c r="I7054" s="5"/>
      <c r="J7054" s="5"/>
      <c r="K7054" s="5"/>
      <c r="L7054" s="5"/>
      <c r="M7054" s="5"/>
      <c r="N7054" s="5"/>
      <c r="T7054" s="6"/>
    </row>
    <row r="7055" spans="1:20">
      <c r="A7055" s="5"/>
      <c r="E7055" s="5"/>
      <c r="F7055" s="5"/>
      <c r="G7055" s="5"/>
      <c r="H7055" s="5"/>
      <c r="I7055" s="5"/>
      <c r="J7055" s="5"/>
      <c r="K7055" s="5"/>
      <c r="L7055" s="5"/>
      <c r="M7055" s="5"/>
      <c r="N7055" s="5"/>
      <c r="T7055" s="6"/>
    </row>
    <row r="7056" spans="1:20">
      <c r="A7056" s="5"/>
      <c r="E7056" s="5"/>
      <c r="F7056" s="5"/>
      <c r="G7056" s="5"/>
      <c r="H7056" s="5"/>
      <c r="I7056" s="5"/>
      <c r="J7056" s="5"/>
      <c r="K7056" s="5"/>
      <c r="L7056" s="5"/>
      <c r="M7056" s="5"/>
      <c r="N7056" s="5"/>
      <c r="T7056" s="6"/>
    </row>
    <row r="7057" spans="1:20">
      <c r="A7057" s="5"/>
      <c r="E7057" s="5"/>
      <c r="F7057" s="5"/>
      <c r="G7057" s="5"/>
      <c r="H7057" s="5"/>
      <c r="I7057" s="5"/>
      <c r="J7057" s="5"/>
      <c r="K7057" s="5"/>
      <c r="L7057" s="5"/>
      <c r="M7057" s="5"/>
      <c r="N7057" s="5"/>
      <c r="T7057" s="6"/>
    </row>
    <row r="7058" spans="1:20">
      <c r="A7058" s="5"/>
      <c r="E7058" s="5"/>
      <c r="F7058" s="5"/>
      <c r="G7058" s="5"/>
      <c r="H7058" s="5"/>
      <c r="I7058" s="5"/>
      <c r="J7058" s="5"/>
      <c r="K7058" s="5"/>
      <c r="L7058" s="5"/>
      <c r="M7058" s="5"/>
      <c r="N7058" s="5"/>
      <c r="T7058" s="6"/>
    </row>
    <row r="7059" spans="1:20">
      <c r="A7059" s="5"/>
      <c r="E7059" s="5"/>
      <c r="F7059" s="5"/>
      <c r="G7059" s="5"/>
      <c r="H7059" s="5"/>
      <c r="I7059" s="5"/>
      <c r="J7059" s="5"/>
      <c r="K7059" s="5"/>
      <c r="L7059" s="5"/>
      <c r="M7059" s="5"/>
      <c r="N7059" s="5"/>
      <c r="T7059" s="6"/>
    </row>
    <row r="7060" spans="1:20">
      <c r="A7060" s="5"/>
      <c r="E7060" s="5"/>
      <c r="F7060" s="5"/>
      <c r="G7060" s="5"/>
      <c r="H7060" s="5"/>
      <c r="I7060" s="5"/>
      <c r="J7060" s="5"/>
      <c r="K7060" s="5"/>
      <c r="L7060" s="5"/>
      <c r="M7060" s="5"/>
      <c r="N7060" s="5"/>
      <c r="T7060" s="6"/>
    </row>
    <row r="7061" spans="1:20">
      <c r="A7061" s="5"/>
      <c r="E7061" s="5"/>
      <c r="F7061" s="5"/>
      <c r="G7061" s="5"/>
      <c r="H7061" s="5"/>
      <c r="I7061" s="5"/>
      <c r="J7061" s="5"/>
      <c r="K7061" s="5"/>
      <c r="L7061" s="5"/>
      <c r="M7061" s="5"/>
      <c r="N7061" s="5"/>
      <c r="T7061" s="6"/>
    </row>
    <row r="7062" spans="1:20">
      <c r="A7062" s="5"/>
      <c r="E7062" s="5"/>
      <c r="F7062" s="5"/>
      <c r="G7062" s="5"/>
      <c r="H7062" s="5"/>
      <c r="I7062" s="5"/>
      <c r="J7062" s="5"/>
      <c r="K7062" s="5"/>
      <c r="L7062" s="5"/>
      <c r="M7062" s="5"/>
      <c r="N7062" s="5"/>
      <c r="T7062" s="6"/>
    </row>
    <row r="7063" spans="1:20">
      <c r="A7063" s="5"/>
      <c r="E7063" s="5"/>
      <c r="F7063" s="5"/>
      <c r="G7063" s="5"/>
      <c r="H7063" s="5"/>
      <c r="I7063" s="5"/>
      <c r="J7063" s="5"/>
      <c r="K7063" s="5"/>
      <c r="L7063" s="5"/>
      <c r="M7063" s="5"/>
      <c r="N7063" s="5"/>
      <c r="T7063" s="6"/>
    </row>
    <row r="7064" spans="1:20">
      <c r="A7064" s="5"/>
      <c r="E7064" s="5"/>
      <c r="F7064" s="5"/>
      <c r="G7064" s="5"/>
      <c r="H7064" s="5"/>
      <c r="I7064" s="5"/>
      <c r="J7064" s="5"/>
      <c r="K7064" s="5"/>
      <c r="L7064" s="5"/>
      <c r="M7064" s="5"/>
      <c r="N7064" s="5"/>
      <c r="T7064" s="6"/>
    </row>
    <row r="7065" spans="1:20">
      <c r="A7065" s="5"/>
      <c r="E7065" s="5"/>
      <c r="F7065" s="5"/>
      <c r="G7065" s="5"/>
      <c r="H7065" s="5"/>
      <c r="I7065" s="5"/>
      <c r="J7065" s="5"/>
      <c r="K7065" s="5"/>
      <c r="L7065" s="5"/>
      <c r="M7065" s="5"/>
      <c r="N7065" s="5"/>
      <c r="T7065" s="6"/>
    </row>
    <row r="7066" spans="1:20">
      <c r="A7066" s="5"/>
      <c r="E7066" s="5"/>
      <c r="F7066" s="5"/>
      <c r="G7066" s="5"/>
      <c r="H7066" s="5"/>
      <c r="I7066" s="5"/>
      <c r="J7066" s="5"/>
      <c r="K7066" s="5"/>
      <c r="L7066" s="5"/>
      <c r="M7066" s="5"/>
      <c r="N7066" s="5"/>
      <c r="T7066" s="6"/>
    </row>
    <row r="7067" spans="1:20">
      <c r="A7067" s="5"/>
      <c r="E7067" s="5"/>
      <c r="F7067" s="5"/>
      <c r="G7067" s="5"/>
      <c r="H7067" s="5"/>
      <c r="I7067" s="5"/>
      <c r="J7067" s="5"/>
      <c r="K7067" s="5"/>
      <c r="L7067" s="5"/>
      <c r="M7067" s="5"/>
      <c r="N7067" s="5"/>
      <c r="T7067" s="6"/>
    </row>
    <row r="7068" spans="1:20">
      <c r="A7068" s="5"/>
      <c r="E7068" s="5"/>
      <c r="F7068" s="5"/>
      <c r="G7068" s="5"/>
      <c r="H7068" s="5"/>
      <c r="I7068" s="5"/>
      <c r="J7068" s="5"/>
      <c r="K7068" s="5"/>
      <c r="L7068" s="5"/>
      <c r="M7068" s="5"/>
      <c r="N7068" s="5"/>
      <c r="T7068" s="6"/>
    </row>
    <row r="7069" spans="1:20">
      <c r="A7069" s="5"/>
      <c r="E7069" s="5"/>
      <c r="F7069" s="5"/>
      <c r="G7069" s="5"/>
      <c r="H7069" s="5"/>
      <c r="I7069" s="5"/>
      <c r="J7069" s="5"/>
      <c r="K7069" s="5"/>
      <c r="L7069" s="5"/>
      <c r="M7069" s="5"/>
      <c r="N7069" s="5"/>
      <c r="T7069" s="6"/>
    </row>
    <row r="7070" spans="1:20">
      <c r="A7070" s="5"/>
      <c r="E7070" s="5"/>
      <c r="F7070" s="5"/>
      <c r="G7070" s="5"/>
      <c r="H7070" s="5"/>
      <c r="I7070" s="5"/>
      <c r="J7070" s="5"/>
      <c r="K7070" s="5"/>
      <c r="L7070" s="5"/>
      <c r="M7070" s="5"/>
      <c r="N7070" s="5"/>
      <c r="T7070" s="6"/>
    </row>
    <row r="7071" spans="1:20">
      <c r="A7071" s="5"/>
      <c r="E7071" s="5"/>
      <c r="F7071" s="5"/>
      <c r="G7071" s="5"/>
      <c r="H7071" s="5"/>
      <c r="I7071" s="5"/>
      <c r="J7071" s="5"/>
      <c r="K7071" s="5"/>
      <c r="L7071" s="5"/>
      <c r="M7071" s="5"/>
      <c r="N7071" s="5"/>
      <c r="T7071" s="6"/>
    </row>
    <row r="7072" spans="1:20">
      <c r="A7072" s="5"/>
      <c r="E7072" s="5"/>
      <c r="F7072" s="5"/>
      <c r="G7072" s="5"/>
      <c r="H7072" s="5"/>
      <c r="I7072" s="5"/>
      <c r="J7072" s="5"/>
      <c r="K7072" s="5"/>
      <c r="L7072" s="5"/>
      <c r="M7072" s="5"/>
      <c r="N7072" s="5"/>
      <c r="T7072" s="6"/>
    </row>
    <row r="7073" spans="1:20">
      <c r="A7073" s="5"/>
      <c r="E7073" s="5"/>
      <c r="F7073" s="5"/>
      <c r="G7073" s="5"/>
      <c r="H7073" s="5"/>
      <c r="I7073" s="5"/>
      <c r="J7073" s="5"/>
      <c r="K7073" s="5"/>
      <c r="L7073" s="5"/>
      <c r="M7073" s="5"/>
      <c r="N7073" s="5"/>
      <c r="T7073" s="6"/>
    </row>
    <row r="7074" spans="1:20">
      <c r="A7074" s="5"/>
      <c r="E7074" s="5"/>
      <c r="F7074" s="5"/>
      <c r="G7074" s="5"/>
      <c r="H7074" s="5"/>
      <c r="I7074" s="5"/>
      <c r="J7074" s="5"/>
      <c r="K7074" s="5"/>
      <c r="L7074" s="5"/>
      <c r="M7074" s="5"/>
      <c r="N7074" s="5"/>
      <c r="T7074" s="6"/>
    </row>
    <row r="7075" spans="1:20">
      <c r="A7075" s="5"/>
      <c r="E7075" s="5"/>
      <c r="F7075" s="5"/>
      <c r="G7075" s="5"/>
      <c r="H7075" s="5"/>
      <c r="I7075" s="5"/>
      <c r="J7075" s="5"/>
      <c r="K7075" s="5"/>
      <c r="L7075" s="5"/>
      <c r="M7075" s="5"/>
      <c r="N7075" s="5"/>
      <c r="T7075" s="6"/>
    </row>
    <row r="7076" spans="1:20">
      <c r="A7076" s="5"/>
      <c r="E7076" s="5"/>
      <c r="F7076" s="5"/>
      <c r="G7076" s="5"/>
      <c r="H7076" s="5"/>
      <c r="I7076" s="5"/>
      <c r="J7076" s="5"/>
      <c r="K7076" s="5"/>
      <c r="L7076" s="5"/>
      <c r="M7076" s="5"/>
      <c r="N7076" s="5"/>
      <c r="T7076" s="6"/>
    </row>
    <row r="7077" spans="1:20">
      <c r="A7077" s="5"/>
      <c r="E7077" s="5"/>
      <c r="F7077" s="5"/>
      <c r="G7077" s="5"/>
      <c r="H7077" s="5"/>
      <c r="I7077" s="5"/>
      <c r="J7077" s="5"/>
      <c r="K7077" s="5"/>
      <c r="L7077" s="5"/>
      <c r="M7077" s="5"/>
      <c r="N7077" s="5"/>
      <c r="T7077" s="6"/>
    </row>
    <row r="7078" spans="1:20">
      <c r="A7078" s="5"/>
      <c r="E7078" s="5"/>
      <c r="F7078" s="5"/>
      <c r="G7078" s="5"/>
      <c r="H7078" s="5"/>
      <c r="I7078" s="5"/>
      <c r="J7078" s="5"/>
      <c r="K7078" s="5"/>
      <c r="L7078" s="5"/>
      <c r="M7078" s="5"/>
      <c r="N7078" s="5"/>
      <c r="T7078" s="6"/>
    </row>
    <row r="7079" spans="1:20">
      <c r="A7079" s="5"/>
      <c r="E7079" s="5"/>
      <c r="F7079" s="5"/>
      <c r="G7079" s="5"/>
      <c r="H7079" s="5"/>
      <c r="I7079" s="5"/>
      <c r="J7079" s="5"/>
      <c r="K7079" s="5"/>
      <c r="L7079" s="5"/>
      <c r="M7079" s="5"/>
      <c r="N7079" s="5"/>
      <c r="T7079" s="6"/>
    </row>
    <row r="7080" spans="1:20">
      <c r="A7080" s="5"/>
      <c r="E7080" s="5"/>
      <c r="F7080" s="5"/>
      <c r="G7080" s="5"/>
      <c r="H7080" s="5"/>
      <c r="I7080" s="5"/>
      <c r="J7080" s="5"/>
      <c r="K7080" s="5"/>
      <c r="L7080" s="5"/>
      <c r="M7080" s="5"/>
      <c r="N7080" s="5"/>
      <c r="T7080" s="6"/>
    </row>
    <row r="7081" spans="1:20">
      <c r="A7081" s="5"/>
      <c r="E7081" s="5"/>
      <c r="F7081" s="5"/>
      <c r="G7081" s="5"/>
      <c r="H7081" s="5"/>
      <c r="I7081" s="5"/>
      <c r="J7081" s="5"/>
      <c r="K7081" s="5"/>
      <c r="L7081" s="5"/>
      <c r="M7081" s="5"/>
      <c r="N7081" s="5"/>
      <c r="T7081" s="6"/>
    </row>
    <row r="7082" spans="1:20">
      <c r="A7082" s="5"/>
      <c r="E7082" s="5"/>
      <c r="F7082" s="5"/>
      <c r="G7082" s="5"/>
      <c r="H7082" s="5"/>
      <c r="I7082" s="5"/>
      <c r="J7082" s="5"/>
      <c r="K7082" s="5"/>
      <c r="L7082" s="5"/>
      <c r="M7082" s="5"/>
      <c r="N7082" s="5"/>
      <c r="T7082" s="6"/>
    </row>
    <row r="7083" spans="1:20">
      <c r="A7083" s="5"/>
      <c r="E7083" s="5"/>
      <c r="F7083" s="5"/>
      <c r="G7083" s="5"/>
      <c r="H7083" s="5"/>
      <c r="I7083" s="5"/>
      <c r="J7083" s="5"/>
      <c r="K7083" s="5"/>
      <c r="L7083" s="5"/>
      <c r="M7083" s="5"/>
      <c r="N7083" s="5"/>
      <c r="T7083" s="6"/>
    </row>
    <row r="7084" spans="1:20">
      <c r="A7084" s="5"/>
      <c r="E7084" s="5"/>
      <c r="F7084" s="5"/>
      <c r="G7084" s="5"/>
      <c r="H7084" s="5"/>
      <c r="I7084" s="5"/>
      <c r="J7084" s="5"/>
      <c r="K7084" s="5"/>
      <c r="L7084" s="5"/>
      <c r="M7084" s="5"/>
      <c r="N7084" s="5"/>
      <c r="T7084" s="6"/>
    </row>
    <row r="7085" spans="1:20">
      <c r="A7085" s="5"/>
      <c r="E7085" s="5"/>
      <c r="F7085" s="5"/>
      <c r="G7085" s="5"/>
      <c r="H7085" s="5"/>
      <c r="I7085" s="5"/>
      <c r="J7085" s="5"/>
      <c r="K7085" s="5"/>
      <c r="L7085" s="5"/>
      <c r="M7085" s="5"/>
      <c r="N7085" s="5"/>
      <c r="T7085" s="6"/>
    </row>
    <row r="7086" spans="1:20">
      <c r="A7086" s="5"/>
      <c r="E7086" s="5"/>
      <c r="F7086" s="5"/>
      <c r="G7086" s="5"/>
      <c r="H7086" s="5"/>
      <c r="I7086" s="5"/>
      <c r="J7086" s="5"/>
      <c r="K7086" s="5"/>
      <c r="L7086" s="5"/>
      <c r="M7086" s="5"/>
      <c r="N7086" s="5"/>
      <c r="T7086" s="6"/>
    </row>
    <row r="7087" spans="1:20">
      <c r="A7087" s="5"/>
      <c r="E7087" s="5"/>
      <c r="F7087" s="5"/>
      <c r="G7087" s="5"/>
      <c r="H7087" s="5"/>
      <c r="I7087" s="5"/>
      <c r="J7087" s="5"/>
      <c r="K7087" s="5"/>
      <c r="L7087" s="5"/>
      <c r="M7087" s="5"/>
      <c r="N7087" s="5"/>
      <c r="T7087" s="6"/>
    </row>
    <row r="7088" spans="1:20">
      <c r="A7088" s="5"/>
      <c r="E7088" s="5"/>
      <c r="F7088" s="5"/>
      <c r="G7088" s="5"/>
      <c r="H7088" s="5"/>
      <c r="I7088" s="5"/>
      <c r="J7088" s="5"/>
      <c r="K7088" s="5"/>
      <c r="L7088" s="5"/>
      <c r="M7088" s="5"/>
      <c r="N7088" s="5"/>
      <c r="T7088" s="6"/>
    </row>
    <row r="7089" spans="1:20">
      <c r="A7089" s="5"/>
      <c r="E7089" s="5"/>
      <c r="F7089" s="5"/>
      <c r="G7089" s="5"/>
      <c r="H7089" s="5"/>
      <c r="I7089" s="5"/>
      <c r="J7089" s="5"/>
      <c r="K7089" s="5"/>
      <c r="L7089" s="5"/>
      <c r="M7089" s="5"/>
      <c r="N7089" s="5"/>
      <c r="T7089" s="6"/>
    </row>
    <row r="7090" spans="1:20">
      <c r="A7090" s="5"/>
      <c r="E7090" s="5"/>
      <c r="F7090" s="5"/>
      <c r="G7090" s="5"/>
      <c r="H7090" s="5"/>
      <c r="I7090" s="5"/>
      <c r="J7090" s="5"/>
      <c r="K7090" s="5"/>
      <c r="L7090" s="5"/>
      <c r="M7090" s="5"/>
      <c r="N7090" s="5"/>
      <c r="T7090" s="6"/>
    </row>
    <row r="7091" spans="1:20">
      <c r="A7091" s="5"/>
      <c r="E7091" s="5"/>
      <c r="F7091" s="5"/>
      <c r="G7091" s="5"/>
      <c r="H7091" s="5"/>
      <c r="I7091" s="5"/>
      <c r="J7091" s="5"/>
      <c r="K7091" s="5"/>
      <c r="L7091" s="5"/>
      <c r="M7091" s="5"/>
      <c r="N7091" s="5"/>
      <c r="T7091" s="6"/>
    </row>
    <row r="7092" spans="1:20">
      <c r="A7092" s="5"/>
      <c r="E7092" s="5"/>
      <c r="F7092" s="5"/>
      <c r="G7092" s="5"/>
      <c r="H7092" s="5"/>
      <c r="I7092" s="5"/>
      <c r="J7092" s="5"/>
      <c r="K7092" s="5"/>
      <c r="L7092" s="5"/>
      <c r="M7092" s="5"/>
      <c r="N7092" s="5"/>
      <c r="T7092" s="6"/>
    </row>
    <row r="7093" spans="1:20">
      <c r="A7093" s="5"/>
      <c r="E7093" s="5"/>
      <c r="F7093" s="5"/>
      <c r="G7093" s="5"/>
      <c r="H7093" s="5"/>
      <c r="I7093" s="5"/>
      <c r="J7093" s="5"/>
      <c r="K7093" s="5"/>
      <c r="L7093" s="5"/>
      <c r="M7093" s="5"/>
      <c r="N7093" s="5"/>
      <c r="T7093" s="6"/>
    </row>
    <row r="7094" spans="1:20">
      <c r="A7094" s="5"/>
      <c r="E7094" s="5"/>
      <c r="F7094" s="5"/>
      <c r="G7094" s="5"/>
      <c r="H7094" s="5"/>
      <c r="I7094" s="5"/>
      <c r="J7094" s="5"/>
      <c r="K7094" s="5"/>
      <c r="L7094" s="5"/>
      <c r="M7094" s="5"/>
      <c r="N7094" s="5"/>
      <c r="T7094" s="6"/>
    </row>
    <row r="7095" spans="1:20">
      <c r="A7095" s="5"/>
      <c r="E7095" s="5"/>
      <c r="F7095" s="5"/>
      <c r="G7095" s="5"/>
      <c r="H7095" s="5"/>
      <c r="I7095" s="5"/>
      <c r="J7095" s="5"/>
      <c r="K7095" s="5"/>
      <c r="L7095" s="5"/>
      <c r="M7095" s="5"/>
      <c r="N7095" s="5"/>
      <c r="T7095" s="6"/>
    </row>
    <row r="7096" spans="1:20">
      <c r="A7096" s="5"/>
      <c r="E7096" s="5"/>
      <c r="F7096" s="5"/>
      <c r="G7096" s="5"/>
      <c r="H7096" s="5"/>
      <c r="I7096" s="5"/>
      <c r="J7096" s="5"/>
      <c r="K7096" s="5"/>
      <c r="L7096" s="5"/>
      <c r="M7096" s="5"/>
      <c r="N7096" s="5"/>
      <c r="T7096" s="6"/>
    </row>
    <row r="7097" spans="1:20">
      <c r="A7097" s="5"/>
      <c r="E7097" s="5"/>
      <c r="F7097" s="5"/>
      <c r="G7097" s="5"/>
      <c r="H7097" s="5"/>
      <c r="I7097" s="5"/>
      <c r="J7097" s="5"/>
      <c r="K7097" s="5"/>
      <c r="L7097" s="5"/>
      <c r="M7097" s="5"/>
      <c r="N7097" s="5"/>
      <c r="T7097" s="6"/>
    </row>
    <row r="7098" spans="1:20">
      <c r="A7098" s="5"/>
      <c r="E7098" s="5"/>
      <c r="F7098" s="5"/>
      <c r="G7098" s="5"/>
      <c r="H7098" s="5"/>
      <c r="I7098" s="5"/>
      <c r="J7098" s="5"/>
      <c r="K7098" s="5"/>
      <c r="L7098" s="5"/>
      <c r="M7098" s="5"/>
      <c r="N7098" s="5"/>
      <c r="T7098" s="6"/>
    </row>
    <row r="7099" spans="1:20">
      <c r="A7099" s="5"/>
      <c r="E7099" s="5"/>
      <c r="F7099" s="5"/>
      <c r="G7099" s="5"/>
      <c r="H7099" s="5"/>
      <c r="I7099" s="5"/>
      <c r="J7099" s="5"/>
      <c r="K7099" s="5"/>
      <c r="L7099" s="5"/>
      <c r="M7099" s="5"/>
      <c r="N7099" s="5"/>
      <c r="T7099" s="6"/>
    </row>
    <row r="7100" spans="1:20">
      <c r="A7100" s="5"/>
      <c r="E7100" s="5"/>
      <c r="F7100" s="5"/>
      <c r="G7100" s="5"/>
      <c r="H7100" s="5"/>
      <c r="I7100" s="5"/>
      <c r="J7100" s="5"/>
      <c r="K7100" s="5"/>
      <c r="L7100" s="5"/>
      <c r="M7100" s="5"/>
      <c r="N7100" s="5"/>
      <c r="T7100" s="6"/>
    </row>
    <row r="7101" spans="1:20">
      <c r="A7101" s="5"/>
      <c r="E7101" s="5"/>
      <c r="F7101" s="5"/>
      <c r="G7101" s="5"/>
      <c r="H7101" s="5"/>
      <c r="I7101" s="5"/>
      <c r="J7101" s="5"/>
      <c r="K7101" s="5"/>
      <c r="L7101" s="5"/>
      <c r="M7101" s="5"/>
      <c r="N7101" s="5"/>
      <c r="T7101" s="6"/>
    </row>
    <row r="7102" spans="1:20">
      <c r="A7102" s="5"/>
      <c r="E7102" s="5"/>
      <c r="F7102" s="5"/>
      <c r="G7102" s="5"/>
      <c r="H7102" s="5"/>
      <c r="I7102" s="5"/>
      <c r="J7102" s="5"/>
      <c r="K7102" s="5"/>
      <c r="L7102" s="5"/>
      <c r="M7102" s="5"/>
      <c r="N7102" s="5"/>
      <c r="T7102" s="6"/>
    </row>
    <row r="7103" spans="1:20">
      <c r="A7103" s="5"/>
      <c r="E7103" s="5"/>
      <c r="F7103" s="5"/>
      <c r="G7103" s="5"/>
      <c r="H7103" s="5"/>
      <c r="I7103" s="5"/>
      <c r="J7103" s="5"/>
      <c r="K7103" s="5"/>
      <c r="L7103" s="5"/>
      <c r="M7103" s="5"/>
      <c r="N7103" s="5"/>
      <c r="T7103" s="6"/>
    </row>
    <row r="7104" spans="1:20">
      <c r="A7104" s="5"/>
      <c r="E7104" s="5"/>
      <c r="F7104" s="5"/>
      <c r="G7104" s="5"/>
      <c r="H7104" s="5"/>
      <c r="I7104" s="5"/>
      <c r="J7104" s="5"/>
      <c r="K7104" s="5"/>
      <c r="L7104" s="5"/>
      <c r="M7104" s="5"/>
      <c r="N7104" s="5"/>
      <c r="T7104" s="6"/>
    </row>
    <row r="7105" spans="1:20">
      <c r="A7105" s="5"/>
      <c r="E7105" s="5"/>
      <c r="F7105" s="5"/>
      <c r="G7105" s="5"/>
      <c r="H7105" s="5"/>
      <c r="I7105" s="5"/>
      <c r="J7105" s="5"/>
      <c r="K7105" s="5"/>
      <c r="L7105" s="5"/>
      <c r="M7105" s="5"/>
      <c r="N7105" s="5"/>
      <c r="T7105" s="6"/>
    </row>
    <row r="7106" spans="1:20">
      <c r="A7106" s="5"/>
      <c r="E7106" s="5"/>
      <c r="F7106" s="5"/>
      <c r="G7106" s="5"/>
      <c r="H7106" s="5"/>
      <c r="I7106" s="5"/>
      <c r="J7106" s="5"/>
      <c r="K7106" s="5"/>
      <c r="L7106" s="5"/>
      <c r="M7106" s="5"/>
      <c r="N7106" s="5"/>
      <c r="T7106" s="6"/>
    </row>
    <row r="7107" spans="1:20">
      <c r="A7107" s="5"/>
      <c r="E7107" s="5"/>
      <c r="F7107" s="5"/>
      <c r="G7107" s="5"/>
      <c r="H7107" s="5"/>
      <c r="I7107" s="5"/>
      <c r="J7107" s="5"/>
      <c r="K7107" s="5"/>
      <c r="L7107" s="5"/>
      <c r="M7107" s="5"/>
      <c r="N7107" s="5"/>
      <c r="T7107" s="6"/>
    </row>
    <row r="7108" spans="1:20">
      <c r="A7108" s="5"/>
      <c r="E7108" s="5"/>
      <c r="F7108" s="5"/>
      <c r="G7108" s="5"/>
      <c r="H7108" s="5"/>
      <c r="I7108" s="5"/>
      <c r="J7108" s="5"/>
      <c r="K7108" s="5"/>
      <c r="L7108" s="5"/>
      <c r="M7108" s="5"/>
      <c r="N7108" s="5"/>
      <c r="T7108" s="6"/>
    </row>
    <row r="7109" spans="1:20">
      <c r="A7109" s="5"/>
      <c r="E7109" s="5"/>
      <c r="F7109" s="5"/>
      <c r="G7109" s="5"/>
      <c r="H7109" s="5"/>
      <c r="I7109" s="5"/>
      <c r="J7109" s="5"/>
      <c r="K7109" s="5"/>
      <c r="L7109" s="5"/>
      <c r="M7109" s="5"/>
      <c r="N7109" s="5"/>
      <c r="T7109" s="6"/>
    </row>
    <row r="7110" spans="1:20">
      <c r="A7110" s="5"/>
      <c r="E7110" s="5"/>
      <c r="F7110" s="5"/>
      <c r="G7110" s="5"/>
      <c r="H7110" s="5"/>
      <c r="I7110" s="5"/>
      <c r="J7110" s="5"/>
      <c r="K7110" s="5"/>
      <c r="L7110" s="5"/>
      <c r="M7110" s="5"/>
      <c r="N7110" s="5"/>
      <c r="T7110" s="6"/>
    </row>
    <row r="7111" spans="1:20">
      <c r="A7111" s="5"/>
      <c r="E7111" s="5"/>
      <c r="F7111" s="5"/>
      <c r="G7111" s="5"/>
      <c r="H7111" s="5"/>
      <c r="I7111" s="5"/>
      <c r="J7111" s="5"/>
      <c r="K7111" s="5"/>
      <c r="L7111" s="5"/>
      <c r="M7111" s="5"/>
      <c r="N7111" s="5"/>
      <c r="T7111" s="6"/>
    </row>
    <row r="7112" spans="1:20">
      <c r="A7112" s="5"/>
      <c r="E7112" s="5"/>
      <c r="F7112" s="5"/>
      <c r="G7112" s="5"/>
      <c r="H7112" s="5"/>
      <c r="I7112" s="5"/>
      <c r="J7112" s="5"/>
      <c r="K7112" s="5"/>
      <c r="L7112" s="5"/>
      <c r="M7112" s="5"/>
      <c r="N7112" s="5"/>
      <c r="T7112" s="6"/>
    </row>
    <row r="7113" spans="1:20">
      <c r="A7113" s="5"/>
      <c r="E7113" s="5"/>
      <c r="F7113" s="5"/>
      <c r="G7113" s="5"/>
      <c r="H7113" s="5"/>
      <c r="I7113" s="5"/>
      <c r="J7113" s="5"/>
      <c r="K7113" s="5"/>
      <c r="L7113" s="5"/>
      <c r="M7113" s="5"/>
      <c r="N7113" s="5"/>
      <c r="T7113" s="6"/>
    </row>
    <row r="7114" spans="1:20">
      <c r="A7114" s="5"/>
      <c r="E7114" s="5"/>
      <c r="F7114" s="5"/>
      <c r="G7114" s="5"/>
      <c r="H7114" s="5"/>
      <c r="I7114" s="5"/>
      <c r="J7114" s="5"/>
      <c r="K7114" s="5"/>
      <c r="L7114" s="5"/>
      <c r="M7114" s="5"/>
      <c r="N7114" s="5"/>
      <c r="T7114" s="6"/>
    </row>
    <row r="7115" spans="1:20">
      <c r="A7115" s="5"/>
      <c r="E7115" s="5"/>
      <c r="F7115" s="5"/>
      <c r="G7115" s="5"/>
      <c r="H7115" s="5"/>
      <c r="I7115" s="5"/>
      <c r="J7115" s="5"/>
      <c r="K7115" s="5"/>
      <c r="L7115" s="5"/>
      <c r="M7115" s="5"/>
      <c r="N7115" s="5"/>
      <c r="T7115" s="6"/>
    </row>
    <row r="7116" spans="1:20">
      <c r="A7116" s="5"/>
      <c r="E7116" s="5"/>
      <c r="F7116" s="5"/>
      <c r="G7116" s="5"/>
      <c r="H7116" s="5"/>
      <c r="I7116" s="5"/>
      <c r="J7116" s="5"/>
      <c r="K7116" s="5"/>
      <c r="L7116" s="5"/>
      <c r="M7116" s="5"/>
      <c r="N7116" s="5"/>
      <c r="T7116" s="6"/>
    </row>
    <row r="7117" spans="1:20">
      <c r="A7117" s="5"/>
      <c r="E7117" s="5"/>
      <c r="F7117" s="5"/>
      <c r="G7117" s="5"/>
      <c r="H7117" s="5"/>
      <c r="I7117" s="5"/>
      <c r="J7117" s="5"/>
      <c r="K7117" s="5"/>
      <c r="L7117" s="5"/>
      <c r="M7117" s="5"/>
      <c r="N7117" s="5"/>
      <c r="T7117" s="6"/>
    </row>
    <row r="7118" spans="1:20">
      <c r="A7118" s="5"/>
      <c r="E7118" s="5"/>
      <c r="F7118" s="5"/>
      <c r="G7118" s="5"/>
      <c r="H7118" s="5"/>
      <c r="I7118" s="5"/>
      <c r="J7118" s="5"/>
      <c r="K7118" s="5"/>
      <c r="L7118" s="5"/>
      <c r="M7118" s="5"/>
      <c r="N7118" s="5"/>
      <c r="T7118" s="6"/>
    </row>
    <row r="7119" spans="1:20">
      <c r="A7119" s="5"/>
      <c r="E7119" s="5"/>
      <c r="F7119" s="5"/>
      <c r="G7119" s="5"/>
      <c r="H7119" s="5"/>
      <c r="I7119" s="5"/>
      <c r="J7119" s="5"/>
      <c r="K7119" s="5"/>
      <c r="L7119" s="5"/>
      <c r="M7119" s="5"/>
      <c r="N7119" s="5"/>
      <c r="T7119" s="6"/>
    </row>
    <row r="7120" spans="1:20">
      <c r="A7120" s="5"/>
      <c r="E7120" s="5"/>
      <c r="F7120" s="5"/>
      <c r="G7120" s="5"/>
      <c r="H7120" s="5"/>
      <c r="I7120" s="5"/>
      <c r="J7120" s="5"/>
      <c r="K7120" s="5"/>
      <c r="L7120" s="5"/>
      <c r="M7120" s="5"/>
      <c r="N7120" s="5"/>
      <c r="T7120" s="6"/>
    </row>
    <row r="7121" spans="1:20">
      <c r="A7121" s="5"/>
      <c r="E7121" s="5"/>
      <c r="F7121" s="5"/>
      <c r="G7121" s="5"/>
      <c r="H7121" s="5"/>
      <c r="I7121" s="5"/>
      <c r="J7121" s="5"/>
      <c r="K7121" s="5"/>
      <c r="L7121" s="5"/>
      <c r="M7121" s="5"/>
      <c r="N7121" s="5"/>
      <c r="T7121" s="6"/>
    </row>
    <row r="7122" spans="1:20">
      <c r="A7122" s="5"/>
      <c r="E7122" s="5"/>
      <c r="F7122" s="5"/>
      <c r="G7122" s="5"/>
      <c r="H7122" s="5"/>
      <c r="I7122" s="5"/>
      <c r="J7122" s="5"/>
      <c r="K7122" s="5"/>
      <c r="L7122" s="5"/>
      <c r="M7122" s="5"/>
      <c r="N7122" s="5"/>
      <c r="T7122" s="6"/>
    </row>
    <row r="7123" spans="1:20">
      <c r="A7123" s="5"/>
      <c r="E7123" s="5"/>
      <c r="F7123" s="5"/>
      <c r="G7123" s="5"/>
      <c r="H7123" s="5"/>
      <c r="I7123" s="5"/>
      <c r="J7123" s="5"/>
      <c r="K7123" s="5"/>
      <c r="L7123" s="5"/>
      <c r="M7123" s="5"/>
      <c r="N7123" s="5"/>
      <c r="T7123" s="6"/>
    </row>
    <row r="7124" spans="1:20">
      <c r="A7124" s="5"/>
      <c r="E7124" s="5"/>
      <c r="F7124" s="5"/>
      <c r="G7124" s="5"/>
      <c r="H7124" s="5"/>
      <c r="I7124" s="5"/>
      <c r="J7124" s="5"/>
      <c r="K7124" s="5"/>
      <c r="L7124" s="5"/>
      <c r="M7124" s="5"/>
      <c r="N7124" s="5"/>
      <c r="T7124" s="6"/>
    </row>
    <row r="7125" spans="1:20">
      <c r="A7125" s="5"/>
      <c r="E7125" s="5"/>
      <c r="F7125" s="5"/>
      <c r="G7125" s="5"/>
      <c r="H7125" s="5"/>
      <c r="I7125" s="5"/>
      <c r="J7125" s="5"/>
      <c r="K7125" s="5"/>
      <c r="L7125" s="5"/>
      <c r="M7125" s="5"/>
      <c r="N7125" s="5"/>
      <c r="T7125" s="6"/>
    </row>
    <row r="7126" spans="1:20">
      <c r="A7126" s="5"/>
      <c r="E7126" s="5"/>
      <c r="F7126" s="5"/>
      <c r="G7126" s="5"/>
      <c r="H7126" s="5"/>
      <c r="I7126" s="5"/>
      <c r="J7126" s="5"/>
      <c r="K7126" s="5"/>
      <c r="L7126" s="5"/>
      <c r="M7126" s="5"/>
      <c r="N7126" s="5"/>
      <c r="T7126" s="6"/>
    </row>
    <row r="7127" spans="1:20">
      <c r="A7127" s="5"/>
      <c r="E7127" s="5"/>
      <c r="F7127" s="5"/>
      <c r="G7127" s="5"/>
      <c r="H7127" s="5"/>
      <c r="I7127" s="5"/>
      <c r="J7127" s="5"/>
      <c r="K7127" s="5"/>
      <c r="L7127" s="5"/>
      <c r="M7127" s="5"/>
      <c r="N7127" s="5"/>
      <c r="T7127" s="6"/>
    </row>
    <row r="7128" spans="1:20">
      <c r="A7128" s="5"/>
      <c r="E7128" s="5"/>
      <c r="F7128" s="5"/>
      <c r="G7128" s="5"/>
      <c r="H7128" s="5"/>
      <c r="I7128" s="5"/>
      <c r="J7128" s="5"/>
      <c r="K7128" s="5"/>
      <c r="L7128" s="5"/>
      <c r="M7128" s="5"/>
      <c r="N7128" s="5"/>
      <c r="T7128" s="6"/>
    </row>
    <row r="7129" spans="1:20">
      <c r="A7129" s="5"/>
      <c r="E7129" s="5"/>
      <c r="F7129" s="5"/>
      <c r="G7129" s="5"/>
      <c r="H7129" s="5"/>
      <c r="I7129" s="5"/>
      <c r="J7129" s="5"/>
      <c r="K7129" s="5"/>
      <c r="L7129" s="5"/>
      <c r="M7129" s="5"/>
      <c r="N7129" s="5"/>
      <c r="T7129" s="6"/>
    </row>
    <row r="7130" spans="1:20">
      <c r="A7130" s="5"/>
      <c r="E7130" s="5"/>
      <c r="F7130" s="5"/>
      <c r="G7130" s="5"/>
      <c r="H7130" s="5"/>
      <c r="I7130" s="5"/>
      <c r="J7130" s="5"/>
      <c r="K7130" s="5"/>
      <c r="L7130" s="5"/>
      <c r="M7130" s="5"/>
      <c r="N7130" s="5"/>
      <c r="T7130" s="6"/>
    </row>
    <row r="7131" spans="1:20">
      <c r="A7131" s="5"/>
      <c r="E7131" s="5"/>
      <c r="F7131" s="5"/>
      <c r="G7131" s="5"/>
      <c r="H7131" s="5"/>
      <c r="I7131" s="5"/>
      <c r="J7131" s="5"/>
      <c r="K7131" s="5"/>
      <c r="L7131" s="5"/>
      <c r="M7131" s="5"/>
      <c r="N7131" s="5"/>
      <c r="T7131" s="6"/>
    </row>
    <row r="7132" spans="1:20">
      <c r="A7132" s="5"/>
      <c r="E7132" s="5"/>
      <c r="F7132" s="5"/>
      <c r="G7132" s="5"/>
      <c r="H7132" s="5"/>
      <c r="I7132" s="5"/>
      <c r="J7132" s="5"/>
      <c r="K7132" s="5"/>
      <c r="L7132" s="5"/>
      <c r="M7132" s="5"/>
      <c r="N7132" s="5"/>
      <c r="T7132" s="6"/>
    </row>
    <row r="7133" spans="1:20">
      <c r="A7133" s="5"/>
      <c r="E7133" s="5"/>
      <c r="F7133" s="5"/>
      <c r="G7133" s="5"/>
      <c r="H7133" s="5"/>
      <c r="I7133" s="5"/>
      <c r="J7133" s="5"/>
      <c r="K7133" s="5"/>
      <c r="L7133" s="5"/>
      <c r="M7133" s="5"/>
      <c r="N7133" s="5"/>
      <c r="T7133" s="6"/>
    </row>
    <row r="7134" spans="1:20">
      <c r="E7134" s="5"/>
      <c r="F7134" s="5"/>
      <c r="G7134" s="5"/>
      <c r="H7134" s="5"/>
      <c r="I7134" s="5"/>
      <c r="J7134" s="5"/>
      <c r="K7134" s="5"/>
      <c r="L7134" s="5"/>
      <c r="M7134" s="5"/>
      <c r="N7134" s="5"/>
      <c r="T7134" s="6"/>
    </row>
    <row r="7135" spans="1:20">
      <c r="E7135" s="5"/>
      <c r="F7135" s="5"/>
      <c r="G7135" s="5"/>
      <c r="H7135" s="5"/>
      <c r="I7135" s="5"/>
      <c r="J7135" s="5"/>
      <c r="K7135" s="5"/>
      <c r="L7135" s="5"/>
      <c r="M7135" s="5"/>
      <c r="N7135" s="5"/>
      <c r="T7135" s="6"/>
    </row>
    <row r="7136" spans="1:20">
      <c r="E7136" s="5"/>
      <c r="F7136" s="5"/>
      <c r="G7136" s="5"/>
      <c r="H7136" s="5"/>
      <c r="I7136" s="5"/>
      <c r="J7136" s="5"/>
      <c r="K7136" s="5"/>
      <c r="L7136" s="5"/>
      <c r="M7136" s="5"/>
      <c r="N7136" s="5"/>
      <c r="T7136" s="6"/>
    </row>
    <row r="7137" spans="5:20">
      <c r="E7137" s="5"/>
      <c r="F7137" s="5"/>
      <c r="G7137" s="5"/>
      <c r="H7137" s="5"/>
      <c r="I7137" s="5"/>
      <c r="J7137" s="5"/>
      <c r="K7137" s="5"/>
      <c r="L7137" s="5"/>
      <c r="M7137" s="5"/>
      <c r="N7137" s="5"/>
      <c r="T7137" s="6"/>
    </row>
    <row r="7138" spans="5:20">
      <c r="E7138" s="5"/>
      <c r="F7138" s="5"/>
      <c r="G7138" s="5"/>
      <c r="H7138" s="5"/>
      <c r="I7138" s="5"/>
      <c r="J7138" s="5"/>
      <c r="K7138" s="5"/>
      <c r="L7138" s="5"/>
      <c r="M7138" s="5"/>
      <c r="N7138" s="5"/>
      <c r="T7138" s="6"/>
    </row>
    <row r="7139" spans="5:20">
      <c r="E7139" s="5"/>
      <c r="F7139" s="5"/>
      <c r="G7139" s="5"/>
      <c r="H7139" s="5"/>
      <c r="I7139" s="5"/>
      <c r="J7139" s="5"/>
      <c r="K7139" s="5"/>
      <c r="L7139" s="5"/>
      <c r="M7139" s="5"/>
      <c r="N7139" s="5"/>
      <c r="T7139" s="6"/>
    </row>
    <row r="7140" spans="5:20">
      <c r="E7140" s="5"/>
      <c r="F7140" s="5"/>
      <c r="G7140" s="5"/>
      <c r="H7140" s="5"/>
      <c r="I7140" s="5"/>
      <c r="J7140" s="5"/>
      <c r="K7140" s="5"/>
      <c r="L7140" s="5"/>
      <c r="M7140" s="5"/>
      <c r="N7140" s="5"/>
      <c r="T7140" s="6"/>
    </row>
    <row r="7141" spans="5:20">
      <c r="E7141" s="5"/>
      <c r="F7141" s="5"/>
      <c r="G7141" s="5"/>
      <c r="H7141" s="5"/>
      <c r="I7141" s="5"/>
      <c r="J7141" s="5"/>
      <c r="K7141" s="5"/>
      <c r="L7141" s="5"/>
      <c r="M7141" s="5"/>
      <c r="N7141" s="5"/>
      <c r="T7141" s="6"/>
    </row>
    <row r="7142" spans="5:20">
      <c r="E7142" s="5"/>
      <c r="F7142" s="5"/>
      <c r="G7142" s="5"/>
      <c r="H7142" s="5"/>
      <c r="I7142" s="5"/>
      <c r="J7142" s="5"/>
      <c r="K7142" s="5"/>
      <c r="L7142" s="5"/>
      <c r="M7142" s="5"/>
      <c r="N7142" s="5"/>
      <c r="T7142" s="6"/>
    </row>
    <row r="7143" spans="5:20">
      <c r="E7143" s="5"/>
      <c r="F7143" s="5"/>
      <c r="G7143" s="5"/>
      <c r="H7143" s="5"/>
      <c r="I7143" s="5"/>
      <c r="J7143" s="5"/>
      <c r="K7143" s="5"/>
      <c r="L7143" s="5"/>
      <c r="M7143" s="5"/>
      <c r="N7143" s="5"/>
      <c r="T7143" s="6"/>
    </row>
    <row r="7144" spans="5:20">
      <c r="E7144" s="5"/>
      <c r="F7144" s="5"/>
      <c r="G7144" s="5"/>
      <c r="H7144" s="5"/>
      <c r="I7144" s="5"/>
      <c r="J7144" s="5"/>
      <c r="K7144" s="5"/>
      <c r="L7144" s="5"/>
      <c r="M7144" s="5"/>
      <c r="N7144" s="5"/>
      <c r="T7144" s="6"/>
    </row>
    <row r="7145" spans="5:20">
      <c r="E7145" s="5"/>
      <c r="F7145" s="5"/>
      <c r="G7145" s="5"/>
      <c r="H7145" s="5"/>
      <c r="I7145" s="5"/>
      <c r="J7145" s="5"/>
      <c r="K7145" s="5"/>
      <c r="L7145" s="5"/>
      <c r="M7145" s="5"/>
      <c r="N7145" s="5"/>
      <c r="T7145" s="6"/>
    </row>
    <row r="7146" spans="5:20">
      <c r="E7146" s="5"/>
      <c r="F7146" s="5"/>
      <c r="G7146" s="5"/>
      <c r="H7146" s="5"/>
      <c r="I7146" s="5"/>
      <c r="J7146" s="5"/>
      <c r="K7146" s="5"/>
      <c r="L7146" s="5"/>
      <c r="M7146" s="5"/>
      <c r="N7146" s="5"/>
      <c r="T7146" s="6"/>
    </row>
    <row r="7147" spans="5:20">
      <c r="E7147" s="5"/>
      <c r="F7147" s="5"/>
      <c r="G7147" s="5"/>
      <c r="H7147" s="5"/>
      <c r="I7147" s="5"/>
      <c r="J7147" s="5"/>
      <c r="K7147" s="5"/>
      <c r="L7147" s="5"/>
      <c r="M7147" s="5"/>
      <c r="N7147" s="5"/>
      <c r="T7147" s="6"/>
    </row>
    <row r="7148" spans="5:20">
      <c r="E7148" s="5"/>
      <c r="F7148" s="5"/>
      <c r="G7148" s="5"/>
      <c r="H7148" s="5"/>
      <c r="I7148" s="5"/>
      <c r="J7148" s="5"/>
      <c r="K7148" s="5"/>
      <c r="L7148" s="5"/>
      <c r="M7148" s="5"/>
      <c r="N7148" s="5"/>
      <c r="T7148" s="6"/>
    </row>
    <row r="7149" spans="5:20">
      <c r="E7149" s="5"/>
      <c r="F7149" s="5"/>
      <c r="G7149" s="5"/>
      <c r="H7149" s="5"/>
      <c r="I7149" s="5"/>
      <c r="J7149" s="5"/>
      <c r="K7149" s="5"/>
      <c r="L7149" s="5"/>
      <c r="M7149" s="5"/>
      <c r="N7149" s="5"/>
      <c r="T7149" s="6"/>
    </row>
    <row r="7150" spans="5:20">
      <c r="E7150" s="5"/>
      <c r="F7150" s="5"/>
      <c r="G7150" s="5"/>
      <c r="H7150" s="5"/>
      <c r="I7150" s="5"/>
      <c r="J7150" s="5"/>
      <c r="K7150" s="5"/>
      <c r="L7150" s="5"/>
      <c r="M7150" s="5"/>
      <c r="N7150" s="5"/>
      <c r="T7150" s="6"/>
    </row>
    <row r="7151" spans="5:20">
      <c r="E7151" s="5"/>
      <c r="F7151" s="5"/>
      <c r="G7151" s="5"/>
      <c r="H7151" s="5"/>
      <c r="I7151" s="5"/>
      <c r="J7151" s="5"/>
      <c r="K7151" s="5"/>
      <c r="L7151" s="5"/>
      <c r="M7151" s="5"/>
      <c r="N7151" s="5"/>
      <c r="T7151" s="6"/>
    </row>
    <row r="7152" spans="5:20">
      <c r="E7152" s="5"/>
      <c r="F7152" s="5"/>
      <c r="G7152" s="5"/>
      <c r="H7152" s="5"/>
      <c r="I7152" s="5"/>
      <c r="J7152" s="5"/>
      <c r="K7152" s="5"/>
      <c r="L7152" s="5"/>
      <c r="M7152" s="5"/>
      <c r="N7152" s="5"/>
      <c r="T7152" s="6"/>
    </row>
    <row r="7153" spans="5:20">
      <c r="E7153" s="5"/>
      <c r="F7153" s="5"/>
      <c r="G7153" s="5"/>
      <c r="H7153" s="5"/>
      <c r="I7153" s="5"/>
      <c r="J7153" s="5"/>
      <c r="K7153" s="5"/>
      <c r="L7153" s="5"/>
      <c r="M7153" s="5"/>
      <c r="N7153" s="5"/>
      <c r="T7153" s="6"/>
    </row>
    <row r="7154" spans="5:20">
      <c r="E7154" s="5"/>
      <c r="F7154" s="5"/>
      <c r="G7154" s="5"/>
      <c r="H7154" s="5"/>
      <c r="I7154" s="5"/>
      <c r="J7154" s="5"/>
      <c r="K7154" s="5"/>
      <c r="L7154" s="5"/>
      <c r="M7154" s="5"/>
      <c r="N7154" s="5"/>
      <c r="T7154" s="6"/>
    </row>
    <row r="7155" spans="5:20">
      <c r="E7155" s="5"/>
      <c r="F7155" s="5"/>
      <c r="G7155" s="5"/>
      <c r="H7155" s="5"/>
      <c r="I7155" s="5"/>
      <c r="J7155" s="5"/>
      <c r="K7155" s="5"/>
      <c r="L7155" s="5"/>
      <c r="M7155" s="5"/>
      <c r="N7155" s="5"/>
      <c r="T7155" s="6"/>
    </row>
    <row r="7156" spans="5:20">
      <c r="E7156" s="5"/>
      <c r="F7156" s="5"/>
      <c r="G7156" s="5"/>
      <c r="H7156" s="5"/>
      <c r="I7156" s="5"/>
      <c r="J7156" s="5"/>
      <c r="K7156" s="5"/>
      <c r="L7156" s="5"/>
      <c r="M7156" s="5"/>
      <c r="N7156" s="5"/>
      <c r="T7156" s="6"/>
    </row>
    <row r="7157" spans="5:20">
      <c r="E7157" s="5"/>
      <c r="F7157" s="5"/>
      <c r="G7157" s="5"/>
      <c r="H7157" s="5"/>
      <c r="I7157" s="5"/>
      <c r="J7157" s="5"/>
      <c r="K7157" s="5"/>
      <c r="L7157" s="5"/>
      <c r="M7157" s="5"/>
      <c r="N7157" s="5"/>
      <c r="T7157" s="6"/>
    </row>
    <row r="7158" spans="5:20">
      <c r="E7158" s="5"/>
      <c r="F7158" s="5"/>
      <c r="G7158" s="5"/>
      <c r="H7158" s="5"/>
      <c r="I7158" s="5"/>
      <c r="J7158" s="5"/>
      <c r="K7158" s="5"/>
      <c r="L7158" s="5"/>
      <c r="M7158" s="5"/>
      <c r="N7158" s="5"/>
      <c r="T7158" s="6"/>
    </row>
    <row r="7159" spans="5:20">
      <c r="E7159" s="5"/>
      <c r="F7159" s="5"/>
      <c r="G7159" s="5"/>
      <c r="H7159" s="5"/>
      <c r="I7159" s="5"/>
      <c r="J7159" s="5"/>
      <c r="K7159" s="5"/>
      <c r="L7159" s="5"/>
      <c r="M7159" s="5"/>
      <c r="N7159" s="5"/>
      <c r="T7159" s="6"/>
    </row>
    <row r="7160" spans="5:20">
      <c r="E7160" s="5"/>
      <c r="F7160" s="5"/>
      <c r="G7160" s="5"/>
      <c r="H7160" s="5"/>
      <c r="I7160" s="5"/>
      <c r="J7160" s="5"/>
      <c r="K7160" s="5"/>
      <c r="L7160" s="5"/>
      <c r="M7160" s="5"/>
      <c r="N7160" s="5"/>
      <c r="T7160" s="6"/>
    </row>
    <row r="7161" spans="5:20">
      <c r="E7161" s="5"/>
      <c r="F7161" s="5"/>
      <c r="G7161" s="5"/>
      <c r="H7161" s="5"/>
      <c r="I7161" s="5"/>
      <c r="J7161" s="5"/>
      <c r="K7161" s="5"/>
      <c r="L7161" s="5"/>
      <c r="M7161" s="5"/>
      <c r="N7161" s="5"/>
      <c r="T7161" s="6"/>
    </row>
    <row r="7162" spans="5:20">
      <c r="E7162" s="5"/>
      <c r="F7162" s="5"/>
      <c r="G7162" s="5"/>
      <c r="H7162" s="5"/>
      <c r="I7162" s="5"/>
      <c r="J7162" s="5"/>
      <c r="K7162" s="5"/>
      <c r="L7162" s="5"/>
      <c r="M7162" s="5"/>
      <c r="N7162" s="5"/>
      <c r="T7162" s="6"/>
    </row>
    <row r="7163" spans="5:20">
      <c r="E7163" s="5"/>
      <c r="F7163" s="5"/>
      <c r="G7163" s="5"/>
      <c r="H7163" s="5"/>
      <c r="I7163" s="5"/>
      <c r="J7163" s="5"/>
      <c r="K7163" s="5"/>
      <c r="L7163" s="5"/>
      <c r="M7163" s="5"/>
      <c r="N7163" s="5"/>
      <c r="T7163" s="6"/>
    </row>
    <row r="7164" spans="5:20">
      <c r="E7164" s="5"/>
      <c r="F7164" s="5"/>
      <c r="G7164" s="5"/>
      <c r="H7164" s="5"/>
      <c r="I7164" s="5"/>
      <c r="J7164" s="5"/>
      <c r="K7164" s="5"/>
      <c r="L7164" s="5"/>
      <c r="M7164" s="5"/>
      <c r="N7164" s="5"/>
      <c r="T7164" s="6"/>
    </row>
    <row r="7165" spans="5:20">
      <c r="E7165" s="5"/>
      <c r="F7165" s="5"/>
      <c r="G7165" s="5"/>
      <c r="H7165" s="5"/>
      <c r="I7165" s="5"/>
      <c r="J7165" s="5"/>
      <c r="K7165" s="5"/>
      <c r="L7165" s="5"/>
      <c r="M7165" s="5"/>
      <c r="N7165" s="5"/>
      <c r="T7165" s="6"/>
    </row>
    <row r="7166" spans="5:20">
      <c r="E7166" s="5"/>
      <c r="F7166" s="5"/>
      <c r="G7166" s="5"/>
      <c r="H7166" s="5"/>
      <c r="I7166" s="5"/>
      <c r="J7166" s="5"/>
      <c r="K7166" s="5"/>
      <c r="L7166" s="5"/>
      <c r="M7166" s="5"/>
      <c r="N7166" s="5"/>
      <c r="T7166" s="6"/>
    </row>
    <row r="7167" spans="5:20">
      <c r="E7167" s="5"/>
      <c r="F7167" s="5"/>
      <c r="G7167" s="5"/>
      <c r="H7167" s="5"/>
      <c r="I7167" s="5"/>
      <c r="J7167" s="5"/>
      <c r="K7167" s="5"/>
      <c r="L7167" s="5"/>
      <c r="M7167" s="5"/>
      <c r="N7167" s="5"/>
      <c r="T7167" s="6"/>
    </row>
    <row r="7168" spans="5:20">
      <c r="E7168" s="5"/>
      <c r="F7168" s="5"/>
      <c r="G7168" s="5"/>
      <c r="H7168" s="5"/>
      <c r="I7168" s="5"/>
      <c r="J7168" s="5"/>
      <c r="K7168" s="5"/>
      <c r="L7168" s="5"/>
      <c r="M7168" s="5"/>
      <c r="N7168" s="5"/>
      <c r="T7168" s="6"/>
    </row>
    <row r="7169" spans="5:20">
      <c r="E7169" s="5"/>
      <c r="F7169" s="5"/>
      <c r="G7169" s="5"/>
      <c r="H7169" s="5"/>
      <c r="I7169" s="5"/>
      <c r="J7169" s="5"/>
      <c r="K7169" s="5"/>
      <c r="L7169" s="5"/>
      <c r="M7169" s="5"/>
      <c r="N7169" s="5"/>
      <c r="T7169" s="6"/>
    </row>
    <row r="7170" spans="5:20">
      <c r="E7170" s="5"/>
      <c r="F7170" s="5"/>
      <c r="G7170" s="5"/>
      <c r="H7170" s="5"/>
      <c r="I7170" s="5"/>
      <c r="J7170" s="5"/>
      <c r="K7170" s="5"/>
      <c r="L7170" s="5"/>
      <c r="M7170" s="5"/>
      <c r="N7170" s="5"/>
      <c r="T7170" s="6"/>
    </row>
    <row r="7171" spans="5:20">
      <c r="E7171" s="5"/>
      <c r="F7171" s="5"/>
      <c r="G7171" s="5"/>
      <c r="H7171" s="5"/>
      <c r="I7171" s="5"/>
      <c r="J7171" s="5"/>
      <c r="K7171" s="5"/>
      <c r="L7171" s="5"/>
      <c r="M7171" s="5"/>
      <c r="N7171" s="5"/>
      <c r="T7171" s="6"/>
    </row>
    <row r="7172" spans="5:20">
      <c r="E7172" s="5"/>
      <c r="F7172" s="5"/>
      <c r="G7172" s="5"/>
      <c r="H7172" s="5"/>
      <c r="I7172" s="5"/>
      <c r="J7172" s="5"/>
      <c r="K7172" s="5"/>
      <c r="L7172" s="5"/>
      <c r="M7172" s="5"/>
      <c r="N7172" s="5"/>
      <c r="T7172" s="6"/>
    </row>
    <row r="7173" spans="5:20">
      <c r="E7173" s="5"/>
      <c r="F7173" s="5"/>
      <c r="G7173" s="5"/>
      <c r="H7173" s="5"/>
      <c r="I7173" s="5"/>
      <c r="J7173" s="5"/>
      <c r="K7173" s="5"/>
      <c r="L7173" s="5"/>
      <c r="M7173" s="5"/>
      <c r="N7173" s="5"/>
      <c r="T7173" s="6"/>
    </row>
    <row r="7174" spans="5:20">
      <c r="E7174" s="5"/>
      <c r="F7174" s="5"/>
      <c r="G7174" s="5"/>
      <c r="H7174" s="5"/>
      <c r="I7174" s="5"/>
      <c r="J7174" s="5"/>
      <c r="K7174" s="5"/>
      <c r="L7174" s="5"/>
      <c r="M7174" s="5"/>
      <c r="N7174" s="5"/>
      <c r="T7174" s="6"/>
    </row>
    <row r="7175" spans="5:20">
      <c r="E7175" s="5"/>
      <c r="F7175" s="5"/>
      <c r="G7175" s="5"/>
      <c r="H7175" s="5"/>
      <c r="I7175" s="5"/>
      <c r="J7175" s="5"/>
      <c r="K7175" s="5"/>
      <c r="L7175" s="5"/>
      <c r="M7175" s="5"/>
      <c r="N7175" s="5"/>
      <c r="T7175" s="6"/>
    </row>
    <row r="7176" spans="5:20">
      <c r="E7176" s="5"/>
      <c r="F7176" s="5"/>
      <c r="G7176" s="5"/>
      <c r="H7176" s="5"/>
      <c r="I7176" s="5"/>
      <c r="J7176" s="5"/>
      <c r="K7176" s="5"/>
      <c r="L7176" s="5"/>
      <c r="M7176" s="5"/>
      <c r="N7176" s="5"/>
      <c r="T7176" s="6"/>
    </row>
    <row r="7177" spans="5:20">
      <c r="E7177" s="5"/>
      <c r="F7177" s="5"/>
      <c r="G7177" s="5"/>
      <c r="H7177" s="5"/>
      <c r="I7177" s="5"/>
      <c r="J7177" s="5"/>
      <c r="K7177" s="5"/>
      <c r="L7177" s="5"/>
      <c r="M7177" s="5"/>
      <c r="N7177" s="5"/>
      <c r="T7177" s="6"/>
    </row>
    <row r="7178" spans="5:20">
      <c r="E7178" s="5"/>
      <c r="F7178" s="5"/>
      <c r="G7178" s="5"/>
      <c r="H7178" s="5"/>
      <c r="I7178" s="5"/>
      <c r="J7178" s="5"/>
      <c r="K7178" s="5"/>
      <c r="L7178" s="5"/>
      <c r="M7178" s="5"/>
      <c r="N7178" s="5"/>
      <c r="T7178" s="6"/>
    </row>
    <row r="7179" spans="5:20">
      <c r="E7179" s="5"/>
      <c r="F7179" s="5"/>
      <c r="G7179" s="5"/>
      <c r="H7179" s="5"/>
      <c r="I7179" s="5"/>
      <c r="J7179" s="5"/>
      <c r="K7179" s="5"/>
      <c r="L7179" s="5"/>
      <c r="M7179" s="5"/>
      <c r="N7179" s="5"/>
      <c r="T7179" s="6"/>
    </row>
    <row r="7180" spans="5:20">
      <c r="E7180" s="5"/>
      <c r="F7180" s="5"/>
      <c r="G7180" s="5"/>
      <c r="H7180" s="5"/>
      <c r="I7180" s="5"/>
      <c r="J7180" s="5"/>
      <c r="K7180" s="5"/>
      <c r="L7180" s="5"/>
      <c r="M7180" s="5"/>
      <c r="N7180" s="5"/>
      <c r="T7180" s="6"/>
    </row>
    <row r="7181" spans="5:20">
      <c r="E7181" s="5"/>
      <c r="F7181" s="5"/>
      <c r="G7181" s="5"/>
      <c r="H7181" s="5"/>
      <c r="I7181" s="5"/>
      <c r="J7181" s="5"/>
      <c r="K7181" s="5"/>
      <c r="L7181" s="5"/>
      <c r="M7181" s="5"/>
      <c r="N7181" s="5"/>
      <c r="T7181" s="6"/>
    </row>
    <row r="7182" spans="5:20">
      <c r="E7182" s="5"/>
      <c r="F7182" s="5"/>
      <c r="G7182" s="5"/>
      <c r="H7182" s="5"/>
      <c r="I7182" s="5"/>
      <c r="J7182" s="5"/>
      <c r="K7182" s="5"/>
      <c r="L7182" s="5"/>
      <c r="M7182" s="5"/>
      <c r="N7182" s="5"/>
      <c r="T7182" s="6"/>
    </row>
    <row r="7183" spans="5:20">
      <c r="E7183" s="5"/>
      <c r="F7183" s="5"/>
      <c r="G7183" s="5"/>
      <c r="H7183" s="5"/>
      <c r="I7183" s="5"/>
      <c r="J7183" s="5"/>
      <c r="K7183" s="5"/>
      <c r="L7183" s="5"/>
      <c r="M7183" s="5"/>
      <c r="N7183" s="5"/>
      <c r="T7183" s="6"/>
    </row>
    <row r="7184" spans="5:20">
      <c r="E7184" s="5"/>
      <c r="F7184" s="5"/>
      <c r="G7184" s="5"/>
      <c r="H7184" s="5"/>
      <c r="I7184" s="5"/>
      <c r="J7184" s="5"/>
      <c r="K7184" s="5"/>
      <c r="L7184" s="5"/>
      <c r="M7184" s="5"/>
      <c r="N7184" s="5"/>
      <c r="T7184" s="6"/>
    </row>
    <row r="7185" spans="5:20">
      <c r="E7185" s="5"/>
      <c r="F7185" s="5"/>
      <c r="G7185" s="5"/>
      <c r="H7185" s="5"/>
      <c r="I7185" s="5"/>
      <c r="J7185" s="5"/>
      <c r="K7185" s="5"/>
      <c r="L7185" s="5"/>
      <c r="M7185" s="5"/>
      <c r="N7185" s="5"/>
      <c r="T7185" s="6"/>
    </row>
    <row r="7186" spans="5:20">
      <c r="E7186" s="5"/>
      <c r="F7186" s="5"/>
      <c r="G7186" s="5"/>
      <c r="H7186" s="5"/>
      <c r="I7186" s="5"/>
      <c r="J7186" s="5"/>
      <c r="K7186" s="5"/>
      <c r="L7186" s="5"/>
      <c r="M7186" s="5"/>
      <c r="N7186" s="5"/>
      <c r="T7186" s="6"/>
    </row>
    <row r="7187" spans="5:20">
      <c r="E7187" s="5"/>
      <c r="F7187" s="5"/>
      <c r="G7187" s="5"/>
      <c r="H7187" s="5"/>
      <c r="I7187" s="5"/>
      <c r="J7187" s="5"/>
      <c r="K7187" s="5"/>
      <c r="L7187" s="5"/>
      <c r="M7187" s="5"/>
      <c r="N7187" s="5"/>
      <c r="T7187" s="6"/>
    </row>
    <row r="7188" spans="5:20">
      <c r="E7188" s="5"/>
      <c r="F7188" s="5"/>
      <c r="G7188" s="5"/>
      <c r="H7188" s="5"/>
      <c r="I7188" s="5"/>
      <c r="J7188" s="5"/>
      <c r="K7188" s="5"/>
      <c r="L7188" s="5"/>
      <c r="M7188" s="5"/>
      <c r="N7188" s="5"/>
      <c r="T7188" s="6"/>
    </row>
    <row r="7189" spans="5:20">
      <c r="E7189" s="5"/>
      <c r="F7189" s="5"/>
      <c r="G7189" s="5"/>
      <c r="H7189" s="5"/>
      <c r="I7189" s="5"/>
      <c r="J7189" s="5"/>
      <c r="K7189" s="5"/>
      <c r="L7189" s="5"/>
      <c r="M7189" s="5"/>
      <c r="N7189" s="5"/>
      <c r="T7189" s="6"/>
    </row>
    <row r="7190" spans="5:20">
      <c r="E7190" s="5"/>
      <c r="F7190" s="5"/>
      <c r="G7190" s="5"/>
      <c r="H7190" s="5"/>
      <c r="I7190" s="5"/>
      <c r="J7190" s="5"/>
      <c r="K7190" s="5"/>
      <c r="L7190" s="5"/>
      <c r="M7190" s="5"/>
      <c r="N7190" s="5"/>
      <c r="T7190" s="6"/>
    </row>
    <row r="7191" spans="5:20">
      <c r="E7191" s="5"/>
      <c r="F7191" s="5"/>
      <c r="G7191" s="5"/>
      <c r="H7191" s="5"/>
      <c r="I7191" s="5"/>
      <c r="J7191" s="5"/>
      <c r="K7191" s="5"/>
      <c r="L7191" s="5"/>
      <c r="M7191" s="5"/>
      <c r="N7191" s="5"/>
      <c r="T7191" s="6"/>
    </row>
    <row r="7192" spans="5:20">
      <c r="E7192" s="5"/>
      <c r="F7192" s="5"/>
      <c r="G7192" s="5"/>
      <c r="H7192" s="5"/>
      <c r="I7192" s="5"/>
      <c r="J7192" s="5"/>
      <c r="K7192" s="5"/>
      <c r="L7192" s="5"/>
      <c r="M7192" s="5"/>
      <c r="N7192" s="5"/>
      <c r="T7192" s="6"/>
    </row>
    <row r="7193" spans="5:20">
      <c r="E7193" s="5"/>
      <c r="F7193" s="5"/>
      <c r="G7193" s="5"/>
      <c r="H7193" s="5"/>
      <c r="I7193" s="5"/>
      <c r="J7193" s="5"/>
      <c r="K7193" s="5"/>
      <c r="L7193" s="5"/>
      <c r="M7193" s="5"/>
      <c r="N7193" s="5"/>
      <c r="T7193" s="6"/>
    </row>
    <row r="7194" spans="5:20">
      <c r="E7194" s="5"/>
      <c r="F7194" s="5"/>
      <c r="G7194" s="5"/>
      <c r="H7194" s="5"/>
      <c r="I7194" s="5"/>
      <c r="J7194" s="5"/>
      <c r="K7194" s="5"/>
      <c r="L7194" s="5"/>
      <c r="M7194" s="5"/>
      <c r="N7194" s="5"/>
      <c r="T7194" s="6"/>
    </row>
    <row r="7195" spans="5:20">
      <c r="E7195" s="5"/>
      <c r="F7195" s="5"/>
      <c r="G7195" s="5"/>
      <c r="H7195" s="5"/>
      <c r="I7195" s="5"/>
      <c r="J7195" s="5"/>
      <c r="K7195" s="5"/>
      <c r="L7195" s="5"/>
      <c r="M7195" s="5"/>
      <c r="N7195" s="5"/>
      <c r="T7195" s="6"/>
    </row>
    <row r="7196" spans="5:20">
      <c r="E7196" s="5"/>
      <c r="F7196" s="5"/>
      <c r="G7196" s="5"/>
      <c r="H7196" s="5"/>
      <c r="I7196" s="5"/>
      <c r="J7196" s="5"/>
      <c r="K7196" s="5"/>
      <c r="L7196" s="5"/>
      <c r="M7196" s="5"/>
      <c r="N7196" s="5"/>
      <c r="T7196" s="6"/>
    </row>
    <row r="7197" spans="5:20">
      <c r="E7197" s="5"/>
      <c r="F7197" s="5"/>
      <c r="G7197" s="5"/>
      <c r="H7197" s="5"/>
      <c r="I7197" s="5"/>
      <c r="J7197" s="5"/>
      <c r="K7197" s="5"/>
      <c r="L7197" s="5"/>
      <c r="M7197" s="5"/>
      <c r="N7197" s="5"/>
      <c r="T7197" s="6"/>
    </row>
    <row r="7198" spans="5:20">
      <c r="E7198" s="5"/>
      <c r="F7198" s="5"/>
      <c r="G7198" s="5"/>
      <c r="H7198" s="5"/>
      <c r="I7198" s="5"/>
      <c r="J7198" s="5"/>
      <c r="K7198" s="5"/>
      <c r="L7198" s="5"/>
      <c r="M7198" s="5"/>
      <c r="N7198" s="5"/>
      <c r="T7198" s="6"/>
    </row>
    <row r="7199" spans="5:20">
      <c r="E7199" s="5"/>
      <c r="F7199" s="5"/>
      <c r="G7199" s="5"/>
      <c r="H7199" s="5"/>
      <c r="I7199" s="5"/>
      <c r="J7199" s="5"/>
      <c r="K7199" s="5"/>
      <c r="L7199" s="5"/>
      <c r="M7199" s="5"/>
      <c r="N7199" s="5"/>
      <c r="T7199" s="6"/>
    </row>
    <row r="7200" spans="5:20">
      <c r="E7200" s="5"/>
      <c r="F7200" s="5"/>
      <c r="G7200" s="5"/>
      <c r="H7200" s="5"/>
      <c r="I7200" s="5"/>
      <c r="J7200" s="5"/>
      <c r="K7200" s="5"/>
      <c r="L7200" s="5"/>
      <c r="M7200" s="5"/>
      <c r="N7200" s="5"/>
      <c r="T7200" s="6"/>
    </row>
    <row r="7201" spans="5:20">
      <c r="E7201" s="5"/>
      <c r="F7201" s="5"/>
      <c r="G7201" s="5"/>
      <c r="H7201" s="5"/>
      <c r="I7201" s="5"/>
      <c r="J7201" s="5"/>
      <c r="K7201" s="5"/>
      <c r="L7201" s="5"/>
      <c r="M7201" s="5"/>
      <c r="N7201" s="5"/>
      <c r="T7201" s="6"/>
    </row>
    <row r="7202" spans="5:20">
      <c r="E7202" s="5"/>
      <c r="F7202" s="5"/>
      <c r="G7202" s="5"/>
      <c r="H7202" s="5"/>
      <c r="I7202" s="5"/>
      <c r="J7202" s="5"/>
      <c r="K7202" s="5"/>
      <c r="L7202" s="5"/>
      <c r="M7202" s="5"/>
      <c r="N7202" s="5"/>
      <c r="T7202" s="6"/>
    </row>
    <row r="7203" spans="5:20">
      <c r="E7203" s="5"/>
      <c r="F7203" s="5"/>
      <c r="G7203" s="5"/>
      <c r="H7203" s="5"/>
      <c r="I7203" s="5"/>
      <c r="J7203" s="5"/>
      <c r="K7203" s="5"/>
      <c r="L7203" s="5"/>
      <c r="M7203" s="5"/>
      <c r="N7203" s="5"/>
      <c r="T7203" s="6"/>
    </row>
    <row r="7204" spans="5:20">
      <c r="E7204" s="5"/>
      <c r="F7204" s="5"/>
      <c r="G7204" s="5"/>
      <c r="H7204" s="5"/>
      <c r="I7204" s="5"/>
      <c r="J7204" s="5"/>
      <c r="K7204" s="5"/>
      <c r="L7204" s="5"/>
      <c r="M7204" s="5"/>
      <c r="N7204" s="5"/>
      <c r="T7204" s="6"/>
    </row>
    <row r="7205" spans="5:20">
      <c r="E7205" s="5"/>
      <c r="F7205" s="5"/>
      <c r="G7205" s="5"/>
      <c r="H7205" s="5"/>
      <c r="I7205" s="5"/>
      <c r="J7205" s="5"/>
      <c r="K7205" s="5"/>
      <c r="L7205" s="5"/>
      <c r="M7205" s="5"/>
      <c r="N7205" s="5"/>
      <c r="T7205" s="6"/>
    </row>
    <row r="7206" spans="5:20">
      <c r="E7206" s="5"/>
      <c r="F7206" s="5"/>
      <c r="G7206" s="5"/>
      <c r="H7206" s="5"/>
      <c r="I7206" s="5"/>
      <c r="J7206" s="5"/>
      <c r="K7206" s="5"/>
      <c r="L7206" s="5"/>
      <c r="M7206" s="5"/>
      <c r="N7206" s="5"/>
      <c r="T7206" s="6"/>
    </row>
    <row r="7207" spans="5:20">
      <c r="E7207" s="5"/>
      <c r="F7207" s="5"/>
      <c r="G7207" s="5"/>
      <c r="H7207" s="5"/>
      <c r="I7207" s="5"/>
      <c r="J7207" s="5"/>
      <c r="K7207" s="5"/>
      <c r="L7207" s="5"/>
      <c r="M7207" s="5"/>
      <c r="N7207" s="5"/>
      <c r="T7207" s="6"/>
    </row>
    <row r="7208" spans="5:20">
      <c r="E7208" s="5"/>
      <c r="F7208" s="5"/>
      <c r="G7208" s="5"/>
      <c r="H7208" s="5"/>
      <c r="I7208" s="5"/>
      <c r="J7208" s="5"/>
      <c r="K7208" s="5"/>
      <c r="L7208" s="5"/>
      <c r="M7208" s="5"/>
      <c r="N7208" s="5"/>
      <c r="T7208" s="6"/>
    </row>
    <row r="7209" spans="5:20">
      <c r="E7209" s="5"/>
      <c r="F7209" s="5"/>
      <c r="G7209" s="5"/>
      <c r="H7209" s="5"/>
      <c r="I7209" s="5"/>
      <c r="J7209" s="5"/>
      <c r="K7209" s="5"/>
      <c r="L7209" s="5"/>
      <c r="M7209" s="5"/>
      <c r="N7209" s="5"/>
      <c r="T7209" s="6"/>
    </row>
    <row r="7210" spans="5:20">
      <c r="E7210" s="5"/>
      <c r="F7210" s="5"/>
      <c r="G7210" s="5"/>
      <c r="H7210" s="5"/>
      <c r="I7210" s="5"/>
      <c r="J7210" s="5"/>
      <c r="K7210" s="5"/>
      <c r="L7210" s="5"/>
      <c r="M7210" s="5"/>
      <c r="N7210" s="5"/>
      <c r="T7210" s="6"/>
    </row>
    <row r="7211" spans="5:20">
      <c r="E7211" s="5"/>
      <c r="F7211" s="5"/>
      <c r="G7211" s="5"/>
      <c r="H7211" s="5"/>
      <c r="I7211" s="5"/>
      <c r="J7211" s="5"/>
      <c r="K7211" s="5"/>
      <c r="L7211" s="5"/>
      <c r="M7211" s="5"/>
      <c r="N7211" s="5"/>
      <c r="T7211" s="6"/>
    </row>
    <row r="7212" spans="5:20">
      <c r="E7212" s="5"/>
      <c r="F7212" s="5"/>
      <c r="G7212" s="5"/>
      <c r="H7212" s="5"/>
      <c r="I7212" s="5"/>
      <c r="J7212" s="5"/>
      <c r="K7212" s="5"/>
      <c r="L7212" s="5"/>
      <c r="M7212" s="5"/>
      <c r="N7212" s="5"/>
      <c r="T7212" s="6"/>
    </row>
    <row r="7213" spans="5:20">
      <c r="E7213" s="5"/>
      <c r="F7213" s="5"/>
      <c r="G7213" s="5"/>
      <c r="H7213" s="5"/>
      <c r="I7213" s="5"/>
      <c r="J7213" s="5"/>
      <c r="K7213" s="5"/>
      <c r="L7213" s="5"/>
      <c r="M7213" s="5"/>
      <c r="N7213" s="5"/>
      <c r="T7213" s="6"/>
    </row>
    <row r="7214" spans="5:20">
      <c r="E7214" s="5"/>
      <c r="F7214" s="5"/>
      <c r="G7214" s="5"/>
      <c r="H7214" s="5"/>
      <c r="I7214" s="5"/>
      <c r="J7214" s="5"/>
      <c r="K7214" s="5"/>
      <c r="L7214" s="5"/>
      <c r="M7214" s="5"/>
      <c r="N7214" s="5"/>
      <c r="T7214" s="6"/>
    </row>
    <row r="7215" spans="5:20">
      <c r="E7215" s="5"/>
      <c r="F7215" s="5"/>
      <c r="G7215" s="5"/>
      <c r="H7215" s="5"/>
      <c r="I7215" s="5"/>
      <c r="J7215" s="5"/>
      <c r="K7215" s="5"/>
      <c r="L7215" s="5"/>
      <c r="M7215" s="5"/>
      <c r="N7215" s="5"/>
      <c r="T7215" s="6"/>
    </row>
    <row r="7216" spans="5:20">
      <c r="E7216" s="5"/>
      <c r="F7216" s="5"/>
      <c r="G7216" s="5"/>
      <c r="H7216" s="5"/>
      <c r="I7216" s="5"/>
      <c r="J7216" s="5"/>
      <c r="K7216" s="5"/>
      <c r="L7216" s="5"/>
      <c r="M7216" s="5"/>
      <c r="N7216" s="5"/>
      <c r="T7216" s="6"/>
    </row>
    <row r="7217" spans="5:20">
      <c r="E7217" s="5"/>
      <c r="F7217" s="5"/>
      <c r="G7217" s="5"/>
      <c r="H7217" s="5"/>
      <c r="I7217" s="5"/>
      <c r="J7217" s="5"/>
      <c r="K7217" s="5"/>
      <c r="L7217" s="5"/>
      <c r="M7217" s="5"/>
      <c r="N7217" s="5"/>
      <c r="T7217" s="6"/>
    </row>
    <row r="7218" spans="5:20">
      <c r="E7218" s="5"/>
      <c r="F7218" s="5"/>
      <c r="G7218" s="5"/>
      <c r="H7218" s="5"/>
      <c r="I7218" s="5"/>
      <c r="J7218" s="5"/>
      <c r="K7218" s="5"/>
      <c r="L7218" s="5"/>
      <c r="M7218" s="5"/>
      <c r="N7218" s="5"/>
      <c r="T7218" s="6"/>
    </row>
    <row r="7219" spans="5:20">
      <c r="E7219" s="5"/>
      <c r="F7219" s="5"/>
      <c r="G7219" s="5"/>
      <c r="H7219" s="5"/>
      <c r="I7219" s="5"/>
      <c r="J7219" s="5"/>
      <c r="K7219" s="5"/>
      <c r="L7219" s="5"/>
      <c r="M7219" s="5"/>
      <c r="N7219" s="5"/>
      <c r="T7219" s="6"/>
    </row>
    <row r="7220" spans="5:20">
      <c r="E7220" s="5"/>
      <c r="F7220" s="5"/>
      <c r="G7220" s="5"/>
      <c r="H7220" s="5"/>
      <c r="I7220" s="5"/>
      <c r="J7220" s="5"/>
      <c r="K7220" s="5"/>
      <c r="L7220" s="5"/>
      <c r="M7220" s="5"/>
      <c r="N7220" s="5"/>
      <c r="T7220" s="6"/>
    </row>
    <row r="7221" spans="5:20">
      <c r="E7221" s="5"/>
      <c r="F7221" s="5"/>
      <c r="G7221" s="5"/>
      <c r="H7221" s="5"/>
      <c r="I7221" s="5"/>
      <c r="J7221" s="5"/>
      <c r="K7221" s="5"/>
      <c r="L7221" s="5"/>
      <c r="M7221" s="5"/>
      <c r="N7221" s="5"/>
      <c r="T7221" s="6"/>
    </row>
    <row r="7222" spans="5:20">
      <c r="E7222" s="5"/>
      <c r="F7222" s="5"/>
      <c r="G7222" s="5"/>
      <c r="H7222" s="5"/>
      <c r="I7222" s="5"/>
      <c r="J7222" s="5"/>
      <c r="K7222" s="5"/>
      <c r="L7222" s="5"/>
      <c r="M7222" s="5"/>
      <c r="N7222" s="5"/>
      <c r="T7222" s="6"/>
    </row>
    <row r="7223" spans="5:20">
      <c r="E7223" s="5"/>
      <c r="F7223" s="5"/>
      <c r="G7223" s="5"/>
      <c r="H7223" s="5"/>
      <c r="I7223" s="5"/>
      <c r="J7223" s="5"/>
      <c r="K7223" s="5"/>
      <c r="L7223" s="5"/>
      <c r="M7223" s="5"/>
      <c r="N7223" s="5"/>
      <c r="T7223" s="6"/>
    </row>
    <row r="7224" spans="5:20">
      <c r="E7224" s="5"/>
      <c r="F7224" s="5"/>
      <c r="G7224" s="5"/>
      <c r="H7224" s="5"/>
      <c r="I7224" s="5"/>
      <c r="J7224" s="5"/>
      <c r="K7224" s="5"/>
      <c r="L7224" s="5"/>
      <c r="M7224" s="5"/>
      <c r="N7224" s="5"/>
      <c r="T7224" s="6"/>
    </row>
    <row r="7225" spans="5:20">
      <c r="E7225" s="5"/>
      <c r="F7225" s="5"/>
      <c r="G7225" s="5"/>
      <c r="H7225" s="5"/>
      <c r="I7225" s="5"/>
      <c r="J7225" s="5"/>
      <c r="K7225" s="5"/>
      <c r="L7225" s="5"/>
      <c r="M7225" s="5"/>
      <c r="N7225" s="5"/>
      <c r="T7225" s="6"/>
    </row>
    <row r="7226" spans="5:20">
      <c r="E7226" s="5"/>
      <c r="F7226" s="5"/>
      <c r="G7226" s="5"/>
      <c r="H7226" s="5"/>
      <c r="I7226" s="5"/>
      <c r="J7226" s="5"/>
      <c r="K7226" s="5"/>
      <c r="L7226" s="5"/>
      <c r="M7226" s="5"/>
      <c r="N7226" s="5"/>
      <c r="T7226" s="6"/>
    </row>
    <row r="7227" spans="5:20">
      <c r="E7227" s="5"/>
      <c r="F7227" s="5"/>
      <c r="G7227" s="5"/>
      <c r="H7227" s="5"/>
      <c r="I7227" s="5"/>
      <c r="J7227" s="5"/>
      <c r="K7227" s="5"/>
      <c r="L7227" s="5"/>
      <c r="M7227" s="5"/>
      <c r="N7227" s="5"/>
      <c r="T7227" s="6"/>
    </row>
    <row r="7228" spans="5:20">
      <c r="E7228" s="5"/>
      <c r="F7228" s="5"/>
      <c r="G7228" s="5"/>
      <c r="H7228" s="5"/>
      <c r="I7228" s="5"/>
      <c r="J7228" s="5"/>
      <c r="K7228" s="5"/>
      <c r="L7228" s="5"/>
      <c r="M7228" s="5"/>
      <c r="N7228" s="5"/>
      <c r="T7228" s="6"/>
    </row>
    <row r="7229" spans="5:20">
      <c r="E7229" s="5"/>
      <c r="F7229" s="5"/>
      <c r="G7229" s="5"/>
      <c r="H7229" s="5"/>
      <c r="I7229" s="5"/>
      <c r="J7229" s="5"/>
      <c r="K7229" s="5"/>
      <c r="L7229" s="5"/>
      <c r="M7229" s="5"/>
      <c r="N7229" s="5"/>
      <c r="T7229" s="6"/>
    </row>
    <row r="7230" spans="5:20">
      <c r="E7230" s="5"/>
      <c r="F7230" s="5"/>
      <c r="G7230" s="5"/>
      <c r="H7230" s="5"/>
      <c r="I7230" s="5"/>
      <c r="J7230" s="5"/>
      <c r="K7230" s="5"/>
      <c r="L7230" s="5"/>
      <c r="M7230" s="5"/>
      <c r="N7230" s="5"/>
      <c r="T7230" s="6"/>
    </row>
    <row r="7231" spans="5:20">
      <c r="E7231" s="5"/>
      <c r="F7231" s="5"/>
      <c r="G7231" s="5"/>
      <c r="H7231" s="5"/>
      <c r="I7231" s="5"/>
      <c r="J7231" s="5"/>
      <c r="K7231" s="5"/>
      <c r="L7231" s="5"/>
      <c r="M7231" s="5"/>
      <c r="N7231" s="5"/>
      <c r="T7231" s="6"/>
    </row>
    <row r="7232" spans="5:20">
      <c r="E7232" s="5"/>
      <c r="F7232" s="5"/>
      <c r="G7232" s="5"/>
      <c r="H7232" s="5"/>
      <c r="I7232" s="5"/>
      <c r="J7232" s="5"/>
      <c r="K7232" s="5"/>
      <c r="L7232" s="5"/>
      <c r="M7232" s="5"/>
      <c r="N7232" s="5"/>
      <c r="T7232" s="6"/>
    </row>
    <row r="7233" spans="5:20">
      <c r="E7233" s="5"/>
      <c r="F7233" s="5"/>
      <c r="G7233" s="5"/>
      <c r="H7233" s="5"/>
      <c r="I7233" s="5"/>
      <c r="J7233" s="5"/>
      <c r="K7233" s="5"/>
      <c r="L7233" s="5"/>
      <c r="M7233" s="5"/>
      <c r="N7233" s="5"/>
      <c r="T7233" s="6"/>
    </row>
    <row r="7234" spans="5:20">
      <c r="E7234" s="5"/>
      <c r="F7234" s="5"/>
      <c r="G7234" s="5"/>
      <c r="H7234" s="5"/>
      <c r="I7234" s="5"/>
      <c r="J7234" s="5"/>
      <c r="K7234" s="5"/>
      <c r="L7234" s="5"/>
      <c r="M7234" s="5"/>
      <c r="N7234" s="5"/>
      <c r="T7234" s="6"/>
    </row>
    <row r="7235" spans="5:20">
      <c r="E7235" s="5"/>
      <c r="F7235" s="5"/>
      <c r="G7235" s="5"/>
      <c r="H7235" s="5"/>
      <c r="I7235" s="5"/>
      <c r="J7235" s="5"/>
      <c r="K7235" s="5"/>
      <c r="L7235" s="5"/>
      <c r="M7235" s="5"/>
      <c r="N7235" s="5"/>
      <c r="T7235" s="6"/>
    </row>
    <row r="7236" spans="5:20">
      <c r="E7236" s="5"/>
      <c r="F7236" s="5"/>
      <c r="G7236" s="5"/>
      <c r="H7236" s="5"/>
      <c r="I7236" s="5"/>
      <c r="J7236" s="5"/>
      <c r="K7236" s="5"/>
      <c r="L7236" s="5"/>
      <c r="M7236" s="5"/>
      <c r="N7236" s="5"/>
      <c r="T7236" s="6"/>
    </row>
    <row r="7237" spans="5:20">
      <c r="E7237" s="5"/>
      <c r="F7237" s="5"/>
      <c r="G7237" s="5"/>
      <c r="H7237" s="5"/>
      <c r="I7237" s="5"/>
      <c r="J7237" s="5"/>
      <c r="K7237" s="5"/>
      <c r="L7237" s="5"/>
      <c r="M7237" s="5"/>
      <c r="N7237" s="5"/>
      <c r="T7237" s="6"/>
    </row>
    <row r="7238" spans="5:20">
      <c r="E7238" s="5"/>
      <c r="F7238" s="5"/>
      <c r="G7238" s="5"/>
      <c r="H7238" s="5"/>
      <c r="I7238" s="5"/>
      <c r="J7238" s="5"/>
      <c r="K7238" s="5"/>
      <c r="L7238" s="5"/>
      <c r="M7238" s="5"/>
      <c r="N7238" s="5"/>
      <c r="T7238" s="6"/>
    </row>
    <row r="7239" spans="5:20">
      <c r="E7239" s="5"/>
      <c r="F7239" s="5"/>
      <c r="G7239" s="5"/>
      <c r="H7239" s="5"/>
      <c r="I7239" s="5"/>
      <c r="J7239" s="5"/>
      <c r="K7239" s="5"/>
      <c r="L7239" s="5"/>
      <c r="M7239" s="5"/>
      <c r="N7239" s="5"/>
      <c r="T7239" s="6"/>
    </row>
    <row r="7240" spans="5:20">
      <c r="E7240" s="5"/>
      <c r="F7240" s="5"/>
      <c r="G7240" s="5"/>
      <c r="H7240" s="5"/>
      <c r="I7240" s="5"/>
      <c r="J7240" s="5"/>
      <c r="K7240" s="5"/>
      <c r="L7240" s="5"/>
      <c r="M7240" s="5"/>
      <c r="N7240" s="5"/>
      <c r="T7240" s="6"/>
    </row>
    <row r="7241" spans="5:20">
      <c r="E7241" s="5"/>
      <c r="F7241" s="5"/>
      <c r="G7241" s="5"/>
      <c r="H7241" s="5"/>
      <c r="I7241" s="5"/>
      <c r="J7241" s="5"/>
      <c r="K7241" s="5"/>
      <c r="L7241" s="5"/>
      <c r="M7241" s="5"/>
      <c r="N7241" s="5"/>
      <c r="T7241" s="6"/>
    </row>
    <row r="7242" spans="5:20">
      <c r="E7242" s="5"/>
      <c r="F7242" s="5"/>
      <c r="G7242" s="5"/>
      <c r="H7242" s="5"/>
      <c r="I7242" s="5"/>
      <c r="J7242" s="5"/>
      <c r="K7242" s="5"/>
      <c r="L7242" s="5"/>
      <c r="M7242" s="5"/>
      <c r="N7242" s="5"/>
      <c r="T7242" s="6"/>
    </row>
    <row r="7243" spans="5:20">
      <c r="E7243" s="5"/>
      <c r="F7243" s="5"/>
      <c r="G7243" s="5"/>
      <c r="H7243" s="5"/>
      <c r="I7243" s="5"/>
      <c r="J7243" s="5"/>
      <c r="K7243" s="5"/>
      <c r="L7243" s="5"/>
      <c r="M7243" s="5"/>
      <c r="N7243" s="5"/>
      <c r="T7243" s="6"/>
    </row>
    <row r="7244" spans="5:20">
      <c r="E7244" s="5"/>
      <c r="F7244" s="5"/>
      <c r="G7244" s="5"/>
      <c r="H7244" s="5"/>
      <c r="I7244" s="5"/>
      <c r="J7244" s="5"/>
      <c r="K7244" s="5"/>
      <c r="L7244" s="5"/>
      <c r="M7244" s="5"/>
      <c r="N7244" s="5"/>
      <c r="T7244" s="6"/>
    </row>
    <row r="7245" spans="5:20">
      <c r="E7245" s="5"/>
      <c r="F7245" s="5"/>
      <c r="G7245" s="5"/>
      <c r="H7245" s="5"/>
      <c r="I7245" s="5"/>
      <c r="J7245" s="5"/>
      <c r="K7245" s="5"/>
      <c r="L7245" s="5"/>
      <c r="M7245" s="5"/>
      <c r="N7245" s="5"/>
      <c r="T7245" s="6"/>
    </row>
    <row r="7246" spans="5:20">
      <c r="E7246" s="5"/>
      <c r="F7246" s="5"/>
      <c r="G7246" s="5"/>
      <c r="H7246" s="5"/>
      <c r="I7246" s="5"/>
      <c r="J7246" s="5"/>
      <c r="K7246" s="5"/>
      <c r="L7246" s="5"/>
      <c r="M7246" s="5"/>
      <c r="N7246" s="5"/>
      <c r="T7246" s="6"/>
    </row>
    <row r="7247" spans="5:20">
      <c r="E7247" s="5"/>
      <c r="F7247" s="5"/>
      <c r="G7247" s="5"/>
      <c r="H7247" s="5"/>
      <c r="I7247" s="5"/>
      <c r="J7247" s="5"/>
      <c r="K7247" s="5"/>
      <c r="L7247" s="5"/>
      <c r="M7247" s="5"/>
      <c r="N7247" s="5"/>
      <c r="T7247" s="6"/>
    </row>
    <row r="7248" spans="5:20">
      <c r="E7248" s="5"/>
      <c r="F7248" s="5"/>
      <c r="G7248" s="5"/>
      <c r="H7248" s="5"/>
      <c r="I7248" s="5"/>
      <c r="J7248" s="5"/>
      <c r="K7248" s="5"/>
      <c r="L7248" s="5"/>
      <c r="M7248" s="5"/>
      <c r="N7248" s="5"/>
      <c r="T7248" s="6"/>
    </row>
    <row r="7249" spans="5:20">
      <c r="E7249" s="5"/>
      <c r="F7249" s="5"/>
      <c r="G7249" s="5"/>
      <c r="H7249" s="5"/>
      <c r="I7249" s="5"/>
      <c r="J7249" s="5"/>
      <c r="K7249" s="5"/>
      <c r="L7249" s="5"/>
      <c r="M7249" s="5"/>
      <c r="N7249" s="5"/>
      <c r="T7249" s="6"/>
    </row>
    <row r="7250" spans="5:20">
      <c r="E7250" s="5"/>
      <c r="F7250" s="5"/>
      <c r="G7250" s="5"/>
      <c r="H7250" s="5"/>
      <c r="I7250" s="5"/>
      <c r="J7250" s="5"/>
      <c r="K7250" s="5"/>
      <c r="L7250" s="5"/>
      <c r="M7250" s="5"/>
      <c r="N7250" s="5"/>
      <c r="T7250" s="6"/>
    </row>
    <row r="7251" spans="5:20">
      <c r="E7251" s="5"/>
      <c r="F7251" s="5"/>
      <c r="G7251" s="5"/>
      <c r="H7251" s="5"/>
      <c r="I7251" s="5"/>
      <c r="J7251" s="5"/>
      <c r="K7251" s="5"/>
      <c r="L7251" s="5"/>
      <c r="M7251" s="5"/>
      <c r="N7251" s="5"/>
      <c r="T7251" s="6"/>
    </row>
    <row r="7252" spans="5:20">
      <c r="E7252" s="5"/>
      <c r="F7252" s="5"/>
      <c r="G7252" s="5"/>
      <c r="H7252" s="5"/>
      <c r="I7252" s="5"/>
      <c r="J7252" s="5"/>
      <c r="K7252" s="5"/>
      <c r="L7252" s="5"/>
      <c r="M7252" s="5"/>
      <c r="N7252" s="5"/>
      <c r="T7252" s="6"/>
    </row>
    <row r="7253" spans="5:20">
      <c r="E7253" s="5"/>
      <c r="F7253" s="5"/>
      <c r="G7253" s="5"/>
      <c r="H7253" s="5"/>
      <c r="I7253" s="5"/>
      <c r="J7253" s="5"/>
      <c r="K7253" s="5"/>
      <c r="L7253" s="5"/>
      <c r="M7253" s="5"/>
      <c r="N7253" s="5"/>
      <c r="T7253" s="6"/>
    </row>
    <row r="7254" spans="5:20">
      <c r="E7254" s="5"/>
      <c r="F7254" s="5"/>
      <c r="G7254" s="5"/>
      <c r="H7254" s="5"/>
      <c r="I7254" s="5"/>
      <c r="J7254" s="5"/>
      <c r="K7254" s="5"/>
      <c r="L7254" s="5"/>
      <c r="M7254" s="5"/>
      <c r="N7254" s="5"/>
      <c r="T7254" s="6"/>
    </row>
    <row r="7255" spans="5:20">
      <c r="E7255" s="5"/>
      <c r="F7255" s="5"/>
      <c r="G7255" s="5"/>
      <c r="H7255" s="5"/>
      <c r="I7255" s="5"/>
      <c r="J7255" s="5"/>
      <c r="K7255" s="5"/>
      <c r="L7255" s="5"/>
      <c r="M7255" s="5"/>
      <c r="N7255" s="5"/>
      <c r="T7255" s="6"/>
    </row>
    <row r="7256" spans="5:20">
      <c r="E7256" s="5"/>
      <c r="F7256" s="5"/>
      <c r="G7256" s="5"/>
      <c r="H7256" s="5"/>
      <c r="I7256" s="5"/>
      <c r="J7256" s="5"/>
      <c r="K7256" s="5"/>
      <c r="L7256" s="5"/>
      <c r="M7256" s="5"/>
      <c r="N7256" s="5"/>
      <c r="T7256" s="6"/>
    </row>
    <row r="7257" spans="5:20">
      <c r="E7257" s="5"/>
      <c r="F7257" s="5"/>
      <c r="G7257" s="5"/>
      <c r="H7257" s="5"/>
      <c r="I7257" s="5"/>
      <c r="J7257" s="5"/>
      <c r="K7257" s="5"/>
      <c r="L7257" s="5"/>
      <c r="M7257" s="5"/>
      <c r="N7257" s="5"/>
      <c r="T7257" s="6"/>
    </row>
    <row r="7258" spans="5:20">
      <c r="E7258" s="5"/>
      <c r="F7258" s="5"/>
      <c r="G7258" s="5"/>
      <c r="H7258" s="5"/>
      <c r="I7258" s="5"/>
      <c r="J7258" s="5"/>
      <c r="K7258" s="5"/>
      <c r="L7258" s="5"/>
      <c r="M7258" s="5"/>
      <c r="N7258" s="5"/>
      <c r="T7258" s="6"/>
    </row>
    <row r="7259" spans="5:20">
      <c r="E7259" s="5"/>
      <c r="F7259" s="5"/>
      <c r="G7259" s="5"/>
      <c r="H7259" s="5"/>
      <c r="I7259" s="5"/>
      <c r="J7259" s="5"/>
      <c r="K7259" s="5"/>
      <c r="L7259" s="5"/>
      <c r="M7259" s="5"/>
      <c r="N7259" s="5"/>
      <c r="T7259" s="6"/>
    </row>
    <row r="7260" spans="5:20">
      <c r="E7260" s="5"/>
      <c r="F7260" s="5"/>
      <c r="G7260" s="5"/>
      <c r="H7260" s="5"/>
      <c r="I7260" s="5"/>
      <c r="J7260" s="5"/>
      <c r="K7260" s="5"/>
      <c r="L7260" s="5"/>
      <c r="M7260" s="5"/>
      <c r="N7260" s="5"/>
      <c r="T7260" s="6"/>
    </row>
    <row r="7261" spans="5:20">
      <c r="E7261" s="5"/>
      <c r="F7261" s="5"/>
      <c r="G7261" s="5"/>
      <c r="H7261" s="5"/>
      <c r="I7261" s="5"/>
      <c r="J7261" s="5"/>
      <c r="K7261" s="5"/>
      <c r="L7261" s="5"/>
      <c r="M7261" s="5"/>
      <c r="N7261" s="5"/>
      <c r="T7261" s="6"/>
    </row>
    <row r="7262" spans="5:20">
      <c r="E7262" s="5"/>
      <c r="F7262" s="5"/>
      <c r="G7262" s="5"/>
      <c r="H7262" s="5"/>
      <c r="I7262" s="5"/>
      <c r="J7262" s="5"/>
      <c r="K7262" s="5"/>
      <c r="L7262" s="5"/>
      <c r="M7262" s="5"/>
      <c r="N7262" s="5"/>
      <c r="T7262" s="6"/>
    </row>
    <row r="7263" spans="5:20">
      <c r="E7263" s="5"/>
      <c r="F7263" s="5"/>
      <c r="G7263" s="5"/>
      <c r="H7263" s="5"/>
      <c r="I7263" s="5"/>
      <c r="J7263" s="5"/>
      <c r="K7263" s="5"/>
      <c r="L7263" s="5"/>
      <c r="M7263" s="5"/>
      <c r="N7263" s="5"/>
      <c r="T7263" s="6"/>
    </row>
    <row r="7264" spans="5:20">
      <c r="E7264" s="5"/>
      <c r="F7264" s="5"/>
      <c r="G7264" s="5"/>
      <c r="H7264" s="5"/>
      <c r="I7264" s="5"/>
      <c r="J7264" s="5"/>
      <c r="K7264" s="5"/>
      <c r="L7264" s="5"/>
      <c r="M7264" s="5"/>
      <c r="N7264" s="5"/>
      <c r="T7264" s="6"/>
    </row>
    <row r="7265" spans="5:20">
      <c r="E7265" s="5"/>
      <c r="F7265" s="5"/>
      <c r="G7265" s="5"/>
      <c r="H7265" s="5"/>
      <c r="I7265" s="5"/>
      <c r="J7265" s="5"/>
      <c r="K7265" s="5"/>
      <c r="L7265" s="5"/>
      <c r="M7265" s="5"/>
      <c r="N7265" s="5"/>
      <c r="T7265" s="6"/>
    </row>
    <row r="7266" spans="5:20">
      <c r="E7266" s="5"/>
      <c r="F7266" s="5"/>
      <c r="G7266" s="5"/>
      <c r="H7266" s="5"/>
      <c r="I7266" s="5"/>
      <c r="J7266" s="5"/>
      <c r="K7266" s="5"/>
      <c r="L7266" s="5"/>
      <c r="M7266" s="5"/>
      <c r="N7266" s="5"/>
      <c r="T7266" s="6"/>
    </row>
    <row r="7267" spans="5:20">
      <c r="E7267" s="5"/>
      <c r="F7267" s="5"/>
      <c r="G7267" s="5"/>
      <c r="H7267" s="5"/>
      <c r="I7267" s="5"/>
      <c r="J7267" s="5"/>
      <c r="K7267" s="5"/>
      <c r="L7267" s="5"/>
      <c r="M7267" s="5"/>
      <c r="N7267" s="5"/>
      <c r="T7267" s="6"/>
    </row>
    <row r="7268" spans="5:20">
      <c r="E7268" s="5"/>
      <c r="F7268" s="5"/>
      <c r="G7268" s="5"/>
      <c r="H7268" s="5"/>
      <c r="I7268" s="5"/>
      <c r="J7268" s="5"/>
      <c r="K7268" s="5"/>
      <c r="L7268" s="5"/>
      <c r="M7268" s="5"/>
      <c r="N7268" s="5"/>
      <c r="T7268" s="6"/>
    </row>
    <row r="7269" spans="5:20">
      <c r="E7269" s="5"/>
      <c r="F7269" s="5"/>
      <c r="G7269" s="5"/>
      <c r="H7269" s="5"/>
      <c r="I7269" s="5"/>
      <c r="J7269" s="5"/>
      <c r="K7269" s="5"/>
      <c r="L7269" s="5"/>
      <c r="M7269" s="5"/>
      <c r="N7269" s="5"/>
      <c r="T7269" s="6"/>
    </row>
    <row r="7270" spans="5:20">
      <c r="E7270" s="5"/>
      <c r="F7270" s="5"/>
      <c r="G7270" s="5"/>
      <c r="H7270" s="5"/>
      <c r="I7270" s="5"/>
      <c r="J7270" s="5"/>
      <c r="K7270" s="5"/>
      <c r="L7270" s="5"/>
      <c r="M7270" s="5"/>
      <c r="N7270" s="5"/>
      <c r="T7270" s="6"/>
    </row>
    <row r="7271" spans="5:20">
      <c r="E7271" s="5"/>
      <c r="F7271" s="5"/>
      <c r="G7271" s="5"/>
      <c r="H7271" s="5"/>
      <c r="I7271" s="5"/>
      <c r="J7271" s="5"/>
      <c r="K7271" s="5"/>
      <c r="L7271" s="5"/>
      <c r="M7271" s="5"/>
      <c r="N7271" s="5"/>
      <c r="T7271" s="6"/>
    </row>
    <row r="7272" spans="5:20">
      <c r="E7272" s="5"/>
      <c r="F7272" s="5"/>
      <c r="G7272" s="5"/>
      <c r="H7272" s="5"/>
      <c r="I7272" s="5"/>
      <c r="J7272" s="5"/>
      <c r="K7272" s="5"/>
      <c r="L7272" s="5"/>
      <c r="M7272" s="5"/>
      <c r="N7272" s="5"/>
      <c r="T7272" s="6"/>
    </row>
    <row r="7273" spans="5:20">
      <c r="E7273" s="5"/>
      <c r="F7273" s="5"/>
      <c r="G7273" s="5"/>
      <c r="H7273" s="5"/>
      <c r="I7273" s="5"/>
      <c r="J7273" s="5"/>
      <c r="K7273" s="5"/>
      <c r="L7273" s="5"/>
      <c r="M7273" s="5"/>
      <c r="N7273" s="5"/>
      <c r="T7273" s="6"/>
    </row>
    <row r="7274" spans="5:20">
      <c r="E7274" s="5"/>
      <c r="F7274" s="5"/>
      <c r="G7274" s="5"/>
      <c r="H7274" s="5"/>
      <c r="I7274" s="5"/>
      <c r="J7274" s="5"/>
      <c r="K7274" s="5"/>
      <c r="L7274" s="5"/>
      <c r="M7274" s="5"/>
      <c r="N7274" s="5"/>
      <c r="T7274" s="6"/>
    </row>
    <row r="7275" spans="5:20">
      <c r="E7275" s="5"/>
      <c r="F7275" s="5"/>
      <c r="G7275" s="5"/>
      <c r="H7275" s="5"/>
      <c r="I7275" s="5"/>
      <c r="J7275" s="5"/>
      <c r="K7275" s="5"/>
      <c r="L7275" s="5"/>
      <c r="M7275" s="5"/>
      <c r="N7275" s="5"/>
      <c r="T7275" s="6"/>
    </row>
    <row r="7276" spans="5:20">
      <c r="E7276" s="5"/>
      <c r="F7276" s="5"/>
      <c r="G7276" s="5"/>
      <c r="H7276" s="5"/>
      <c r="I7276" s="5"/>
      <c r="J7276" s="5"/>
      <c r="K7276" s="5"/>
      <c r="L7276" s="5"/>
      <c r="M7276" s="5"/>
      <c r="N7276" s="5"/>
      <c r="T7276" s="6"/>
    </row>
    <row r="7277" spans="5:20">
      <c r="E7277" s="5"/>
      <c r="F7277" s="5"/>
      <c r="G7277" s="5"/>
      <c r="H7277" s="5"/>
      <c r="I7277" s="5"/>
      <c r="J7277" s="5"/>
      <c r="K7277" s="5"/>
      <c r="L7277" s="5"/>
      <c r="M7277" s="5"/>
      <c r="N7277" s="5"/>
      <c r="T7277" s="6"/>
    </row>
    <row r="7278" spans="5:20">
      <c r="E7278" s="5"/>
      <c r="F7278" s="5"/>
      <c r="G7278" s="5"/>
      <c r="H7278" s="5"/>
      <c r="I7278" s="5"/>
      <c r="J7278" s="5"/>
      <c r="K7278" s="5"/>
      <c r="L7278" s="5"/>
      <c r="M7278" s="5"/>
      <c r="N7278" s="5"/>
      <c r="T7278" s="6"/>
    </row>
    <row r="7279" spans="5:20">
      <c r="E7279" s="5"/>
      <c r="F7279" s="5"/>
      <c r="G7279" s="5"/>
      <c r="H7279" s="5"/>
      <c r="I7279" s="5"/>
      <c r="J7279" s="5"/>
      <c r="K7279" s="5"/>
      <c r="L7279" s="5"/>
      <c r="M7279" s="5"/>
      <c r="N7279" s="5"/>
      <c r="T7279" s="6"/>
    </row>
    <row r="7280" spans="5:20">
      <c r="E7280" s="5"/>
      <c r="F7280" s="5"/>
      <c r="G7280" s="5"/>
      <c r="H7280" s="5"/>
      <c r="I7280" s="5"/>
      <c r="J7280" s="5"/>
      <c r="K7280" s="5"/>
      <c r="L7280" s="5"/>
      <c r="M7280" s="5"/>
      <c r="N7280" s="5"/>
      <c r="T7280" s="6"/>
    </row>
    <row r="7281" spans="5:20">
      <c r="E7281" s="5"/>
      <c r="F7281" s="5"/>
      <c r="G7281" s="5"/>
      <c r="H7281" s="5"/>
      <c r="I7281" s="5"/>
      <c r="J7281" s="5"/>
      <c r="K7281" s="5"/>
      <c r="L7281" s="5"/>
      <c r="M7281" s="5"/>
      <c r="N7281" s="5"/>
      <c r="T7281" s="6"/>
    </row>
    <row r="7282" spans="5:20">
      <c r="E7282" s="5"/>
      <c r="F7282" s="5"/>
      <c r="G7282" s="5"/>
      <c r="H7282" s="5"/>
      <c r="I7282" s="5"/>
      <c r="J7282" s="5"/>
      <c r="K7282" s="5"/>
      <c r="L7282" s="5"/>
      <c r="M7282" s="5"/>
      <c r="N7282" s="5"/>
      <c r="T7282" s="6"/>
    </row>
    <row r="7283" spans="5:20">
      <c r="E7283" s="5"/>
      <c r="F7283" s="5"/>
      <c r="G7283" s="5"/>
      <c r="H7283" s="5"/>
      <c r="I7283" s="5"/>
      <c r="J7283" s="5"/>
      <c r="K7283" s="5"/>
      <c r="L7283" s="5"/>
      <c r="M7283" s="5"/>
      <c r="N7283" s="5"/>
      <c r="T7283" s="6"/>
    </row>
    <row r="7284" spans="5:20">
      <c r="E7284" s="5"/>
      <c r="F7284" s="5"/>
      <c r="G7284" s="5"/>
      <c r="H7284" s="5"/>
      <c r="I7284" s="5"/>
      <c r="J7284" s="5"/>
      <c r="K7284" s="5"/>
      <c r="L7284" s="5"/>
      <c r="M7284" s="5"/>
      <c r="N7284" s="5"/>
      <c r="T7284" s="6"/>
    </row>
    <row r="7285" spans="5:20">
      <c r="E7285" s="5"/>
      <c r="F7285" s="5"/>
      <c r="G7285" s="5"/>
      <c r="H7285" s="5"/>
      <c r="I7285" s="5"/>
      <c r="J7285" s="5"/>
      <c r="K7285" s="5"/>
      <c r="L7285" s="5"/>
      <c r="M7285" s="5"/>
      <c r="N7285" s="5"/>
      <c r="T7285" s="6"/>
    </row>
    <row r="7286" spans="5:20">
      <c r="E7286" s="5"/>
      <c r="F7286" s="5"/>
      <c r="G7286" s="5"/>
      <c r="H7286" s="5"/>
      <c r="I7286" s="5"/>
      <c r="J7286" s="5"/>
      <c r="K7286" s="5"/>
      <c r="L7286" s="5"/>
      <c r="M7286" s="5"/>
      <c r="N7286" s="5"/>
      <c r="T7286" s="6"/>
    </row>
    <row r="7287" spans="5:20">
      <c r="E7287" s="5"/>
      <c r="F7287" s="5"/>
      <c r="G7287" s="5"/>
      <c r="H7287" s="5"/>
      <c r="I7287" s="5"/>
      <c r="J7287" s="5"/>
      <c r="K7287" s="5"/>
      <c r="L7287" s="5"/>
      <c r="M7287" s="5"/>
      <c r="N7287" s="5"/>
      <c r="T7287" s="6"/>
    </row>
    <row r="7288" spans="5:20">
      <c r="E7288" s="5"/>
      <c r="F7288" s="5"/>
      <c r="G7288" s="5"/>
      <c r="H7288" s="5"/>
      <c r="I7288" s="5"/>
      <c r="J7288" s="5"/>
      <c r="K7288" s="5"/>
      <c r="L7288" s="5"/>
      <c r="M7288" s="5"/>
      <c r="N7288" s="5"/>
      <c r="T7288" s="6"/>
    </row>
    <row r="7289" spans="5:20">
      <c r="E7289" s="5"/>
      <c r="F7289" s="5"/>
      <c r="G7289" s="5"/>
      <c r="H7289" s="5"/>
      <c r="I7289" s="5"/>
      <c r="J7289" s="5"/>
      <c r="K7289" s="5"/>
      <c r="L7289" s="5"/>
      <c r="M7289" s="5"/>
      <c r="N7289" s="5"/>
      <c r="T7289" s="6"/>
    </row>
    <row r="7290" spans="5:20">
      <c r="E7290" s="5"/>
      <c r="F7290" s="5"/>
      <c r="G7290" s="5"/>
      <c r="H7290" s="5"/>
      <c r="I7290" s="5"/>
      <c r="J7290" s="5"/>
      <c r="K7290" s="5"/>
      <c r="L7290" s="5"/>
      <c r="M7290" s="5"/>
      <c r="N7290" s="5"/>
      <c r="T7290" s="6"/>
    </row>
    <row r="7291" spans="5:20">
      <c r="E7291" s="5"/>
      <c r="F7291" s="5"/>
      <c r="G7291" s="5"/>
      <c r="H7291" s="5"/>
      <c r="I7291" s="5"/>
      <c r="J7291" s="5"/>
      <c r="K7291" s="5"/>
      <c r="L7291" s="5"/>
      <c r="M7291" s="5"/>
      <c r="N7291" s="5"/>
      <c r="T7291" s="6"/>
    </row>
    <row r="7292" spans="5:20">
      <c r="E7292" s="5"/>
      <c r="F7292" s="5"/>
      <c r="G7292" s="5"/>
      <c r="H7292" s="5"/>
      <c r="I7292" s="5"/>
      <c r="J7292" s="5"/>
      <c r="K7292" s="5"/>
      <c r="L7292" s="5"/>
      <c r="M7292" s="5"/>
      <c r="N7292" s="5"/>
      <c r="T7292" s="6"/>
    </row>
    <row r="7293" spans="5:20">
      <c r="E7293" s="5"/>
      <c r="F7293" s="5"/>
      <c r="G7293" s="5"/>
      <c r="H7293" s="5"/>
      <c r="I7293" s="5"/>
      <c r="J7293" s="5"/>
      <c r="K7293" s="5"/>
      <c r="L7293" s="5"/>
      <c r="M7293" s="5"/>
      <c r="N7293" s="5"/>
      <c r="T7293" s="6"/>
    </row>
    <row r="7294" spans="5:20">
      <c r="E7294" s="5"/>
      <c r="F7294" s="5"/>
      <c r="G7294" s="5"/>
      <c r="H7294" s="5"/>
      <c r="I7294" s="5"/>
      <c r="J7294" s="5"/>
      <c r="K7294" s="5"/>
      <c r="L7294" s="5"/>
      <c r="M7294" s="5"/>
      <c r="N7294" s="5"/>
      <c r="T7294" s="6"/>
    </row>
    <row r="7295" spans="5:20">
      <c r="E7295" s="5"/>
      <c r="F7295" s="5"/>
      <c r="G7295" s="5"/>
      <c r="H7295" s="5"/>
      <c r="I7295" s="5"/>
      <c r="J7295" s="5"/>
      <c r="K7295" s="5"/>
      <c r="L7295" s="5"/>
      <c r="M7295" s="5"/>
      <c r="N7295" s="5"/>
      <c r="T7295" s="6"/>
    </row>
    <row r="7296" spans="5:20">
      <c r="E7296" s="5"/>
      <c r="F7296" s="5"/>
      <c r="G7296" s="5"/>
      <c r="H7296" s="5"/>
      <c r="I7296" s="5"/>
      <c r="J7296" s="5"/>
      <c r="K7296" s="5"/>
      <c r="L7296" s="5"/>
      <c r="M7296" s="5"/>
      <c r="N7296" s="5"/>
      <c r="T7296" s="6"/>
    </row>
    <row r="7297" spans="5:20">
      <c r="E7297" s="5"/>
      <c r="F7297" s="5"/>
      <c r="G7297" s="5"/>
      <c r="H7297" s="5"/>
      <c r="I7297" s="5"/>
      <c r="J7297" s="5"/>
      <c r="K7297" s="5"/>
      <c r="L7297" s="5"/>
      <c r="M7297" s="5"/>
      <c r="N7297" s="5"/>
      <c r="T7297" s="6"/>
    </row>
    <row r="7298" spans="5:20">
      <c r="E7298" s="5"/>
      <c r="F7298" s="5"/>
      <c r="G7298" s="5"/>
      <c r="H7298" s="5"/>
      <c r="I7298" s="5"/>
      <c r="J7298" s="5"/>
      <c r="K7298" s="5"/>
      <c r="L7298" s="5"/>
      <c r="M7298" s="5"/>
      <c r="N7298" s="5"/>
      <c r="T7298" s="6"/>
    </row>
    <row r="7299" spans="5:20">
      <c r="E7299" s="5"/>
      <c r="F7299" s="5"/>
      <c r="G7299" s="5"/>
      <c r="H7299" s="5"/>
      <c r="I7299" s="5"/>
      <c r="J7299" s="5"/>
      <c r="K7299" s="5"/>
      <c r="L7299" s="5"/>
      <c r="M7299" s="5"/>
      <c r="N7299" s="5"/>
      <c r="T7299" s="6"/>
    </row>
    <row r="7300" spans="5:20">
      <c r="E7300" s="5"/>
      <c r="F7300" s="5"/>
      <c r="G7300" s="5"/>
      <c r="H7300" s="5"/>
      <c r="I7300" s="5"/>
      <c r="J7300" s="5"/>
      <c r="K7300" s="5"/>
      <c r="L7300" s="5"/>
      <c r="M7300" s="5"/>
      <c r="N7300" s="5"/>
      <c r="T7300" s="6"/>
    </row>
    <row r="7301" spans="5:20">
      <c r="E7301" s="5"/>
      <c r="F7301" s="5"/>
      <c r="G7301" s="5"/>
      <c r="H7301" s="5"/>
      <c r="I7301" s="5"/>
      <c r="J7301" s="5"/>
      <c r="K7301" s="5"/>
      <c r="L7301" s="5"/>
      <c r="M7301" s="5"/>
      <c r="N7301" s="5"/>
      <c r="T7301" s="6"/>
    </row>
    <row r="7302" spans="5:20">
      <c r="E7302" s="5"/>
      <c r="F7302" s="5"/>
      <c r="G7302" s="5"/>
      <c r="H7302" s="5"/>
      <c r="I7302" s="5"/>
      <c r="J7302" s="5"/>
      <c r="K7302" s="5"/>
      <c r="L7302" s="5"/>
      <c r="M7302" s="5"/>
      <c r="N7302" s="5"/>
      <c r="T7302" s="6"/>
    </row>
    <row r="7303" spans="5:20">
      <c r="E7303" s="5"/>
      <c r="F7303" s="5"/>
      <c r="G7303" s="5"/>
      <c r="H7303" s="5"/>
      <c r="I7303" s="5"/>
      <c r="J7303" s="5"/>
      <c r="K7303" s="5"/>
      <c r="L7303" s="5"/>
      <c r="M7303" s="5"/>
      <c r="N7303" s="5"/>
      <c r="T7303" s="6"/>
    </row>
    <row r="7304" spans="5:20">
      <c r="E7304" s="5"/>
      <c r="F7304" s="5"/>
      <c r="G7304" s="5"/>
      <c r="H7304" s="5"/>
      <c r="I7304" s="5"/>
      <c r="J7304" s="5"/>
      <c r="K7304" s="5"/>
      <c r="L7304" s="5"/>
      <c r="M7304" s="5"/>
      <c r="N7304" s="5"/>
      <c r="T7304" s="6"/>
    </row>
    <row r="7305" spans="5:20">
      <c r="E7305" s="5"/>
      <c r="F7305" s="5"/>
      <c r="G7305" s="5"/>
      <c r="H7305" s="5"/>
      <c r="I7305" s="5"/>
      <c r="J7305" s="5"/>
      <c r="K7305" s="5"/>
      <c r="L7305" s="5"/>
      <c r="M7305" s="5"/>
      <c r="N7305" s="5"/>
      <c r="T7305" s="6"/>
    </row>
    <row r="7306" spans="5:20">
      <c r="E7306" s="5"/>
      <c r="F7306" s="5"/>
      <c r="G7306" s="5"/>
      <c r="H7306" s="5"/>
      <c r="I7306" s="5"/>
      <c r="J7306" s="5"/>
      <c r="K7306" s="5"/>
      <c r="L7306" s="5"/>
      <c r="M7306" s="5"/>
      <c r="N7306" s="5"/>
      <c r="T7306" s="6"/>
    </row>
    <row r="7307" spans="5:20">
      <c r="E7307" s="5"/>
      <c r="F7307" s="5"/>
      <c r="G7307" s="5"/>
      <c r="H7307" s="5"/>
      <c r="I7307" s="5"/>
      <c r="J7307" s="5"/>
      <c r="K7307" s="5"/>
      <c r="L7307" s="5"/>
      <c r="M7307" s="5"/>
      <c r="N7307" s="5"/>
      <c r="T7307" s="6"/>
    </row>
    <row r="7308" spans="5:20">
      <c r="E7308" s="5"/>
      <c r="F7308" s="5"/>
      <c r="G7308" s="5"/>
      <c r="H7308" s="5"/>
      <c r="I7308" s="5"/>
      <c r="J7308" s="5"/>
      <c r="K7308" s="5"/>
      <c r="L7308" s="5"/>
      <c r="M7308" s="5"/>
      <c r="N7308" s="5"/>
      <c r="T7308" s="6"/>
    </row>
    <row r="7309" spans="5:20">
      <c r="E7309" s="5"/>
      <c r="F7309" s="5"/>
      <c r="G7309" s="5"/>
      <c r="H7309" s="5"/>
      <c r="I7309" s="5"/>
      <c r="J7309" s="5"/>
      <c r="K7309" s="5"/>
      <c r="L7309" s="5"/>
      <c r="M7309" s="5"/>
      <c r="N7309" s="5"/>
      <c r="T7309" s="6"/>
    </row>
    <row r="7310" spans="5:20">
      <c r="E7310" s="5"/>
      <c r="F7310" s="5"/>
      <c r="G7310" s="5"/>
      <c r="H7310" s="5"/>
      <c r="I7310" s="5"/>
      <c r="J7310" s="5"/>
      <c r="K7310" s="5"/>
      <c r="L7310" s="5"/>
      <c r="M7310" s="5"/>
      <c r="N7310" s="5"/>
      <c r="T7310" s="6"/>
    </row>
    <row r="7311" spans="5:20">
      <c r="E7311" s="5"/>
      <c r="F7311" s="5"/>
      <c r="G7311" s="5"/>
      <c r="H7311" s="5"/>
      <c r="I7311" s="5"/>
      <c r="J7311" s="5"/>
      <c r="K7311" s="5"/>
      <c r="L7311" s="5"/>
      <c r="M7311" s="5"/>
      <c r="N7311" s="5"/>
      <c r="T7311" s="6"/>
    </row>
    <row r="7312" spans="5:20">
      <c r="E7312" s="5"/>
      <c r="F7312" s="5"/>
      <c r="G7312" s="5"/>
      <c r="H7312" s="5"/>
      <c r="I7312" s="5"/>
      <c r="J7312" s="5"/>
      <c r="K7312" s="5"/>
      <c r="L7312" s="5"/>
      <c r="M7312" s="5"/>
      <c r="N7312" s="5"/>
      <c r="T7312" s="6"/>
    </row>
    <row r="7313" spans="5:20">
      <c r="E7313" s="5"/>
      <c r="F7313" s="5"/>
      <c r="G7313" s="5"/>
      <c r="H7313" s="5"/>
      <c r="I7313" s="5"/>
      <c r="J7313" s="5"/>
      <c r="K7313" s="5"/>
      <c r="L7313" s="5"/>
      <c r="M7313" s="5"/>
      <c r="N7313" s="5"/>
      <c r="T7313" s="6"/>
    </row>
    <row r="7314" spans="5:20">
      <c r="E7314" s="5"/>
      <c r="F7314" s="5"/>
      <c r="G7314" s="5"/>
      <c r="H7314" s="5"/>
      <c r="I7314" s="5"/>
      <c r="J7314" s="5"/>
      <c r="K7314" s="5"/>
      <c r="L7314" s="5"/>
      <c r="M7314" s="5"/>
      <c r="N7314" s="5"/>
      <c r="T7314" s="6"/>
    </row>
    <row r="7315" spans="5:20">
      <c r="E7315" s="5"/>
      <c r="F7315" s="5"/>
      <c r="G7315" s="5"/>
      <c r="H7315" s="5"/>
      <c r="I7315" s="5"/>
      <c r="J7315" s="5"/>
      <c r="K7315" s="5"/>
      <c r="L7315" s="5"/>
      <c r="M7315" s="5"/>
      <c r="N7315" s="5"/>
      <c r="T7315" s="6"/>
    </row>
    <row r="7316" spans="5:20">
      <c r="E7316" s="5"/>
      <c r="F7316" s="5"/>
      <c r="G7316" s="5"/>
      <c r="H7316" s="5"/>
      <c r="I7316" s="5"/>
      <c r="J7316" s="5"/>
      <c r="K7316" s="5"/>
      <c r="L7316" s="5"/>
      <c r="M7316" s="5"/>
      <c r="N7316" s="5"/>
      <c r="T7316" s="6"/>
    </row>
    <row r="7317" spans="5:20">
      <c r="E7317" s="5"/>
      <c r="F7317" s="5"/>
      <c r="G7317" s="5"/>
      <c r="H7317" s="5"/>
      <c r="I7317" s="5"/>
      <c r="J7317" s="5"/>
      <c r="K7317" s="5"/>
      <c r="L7317" s="5"/>
      <c r="M7317" s="5"/>
      <c r="N7317" s="5"/>
      <c r="T7317" s="6"/>
    </row>
    <row r="7318" spans="5:20">
      <c r="E7318" s="5"/>
      <c r="F7318" s="5"/>
      <c r="G7318" s="5"/>
      <c r="H7318" s="5"/>
      <c r="I7318" s="5"/>
      <c r="J7318" s="5"/>
      <c r="K7318" s="5"/>
      <c r="L7318" s="5"/>
      <c r="M7318" s="5"/>
      <c r="N7318" s="5"/>
      <c r="T7318" s="6"/>
    </row>
    <row r="7319" spans="5:20">
      <c r="E7319" s="5"/>
      <c r="F7319" s="5"/>
      <c r="G7319" s="5"/>
      <c r="H7319" s="5"/>
      <c r="I7319" s="5"/>
      <c r="J7319" s="5"/>
      <c r="K7319" s="5"/>
      <c r="L7319" s="5"/>
      <c r="M7319" s="5"/>
      <c r="N7319" s="5"/>
      <c r="T7319" s="6"/>
    </row>
    <row r="7320" spans="5:20">
      <c r="E7320" s="5"/>
      <c r="F7320" s="5"/>
      <c r="G7320" s="5"/>
      <c r="H7320" s="5"/>
      <c r="I7320" s="5"/>
      <c r="J7320" s="5"/>
      <c r="K7320" s="5"/>
      <c r="L7320" s="5"/>
      <c r="M7320" s="5"/>
      <c r="N7320" s="5"/>
      <c r="T7320" s="6"/>
    </row>
    <row r="7321" spans="5:20">
      <c r="E7321" s="5"/>
      <c r="F7321" s="5"/>
      <c r="G7321" s="5"/>
      <c r="H7321" s="5"/>
      <c r="I7321" s="5"/>
      <c r="J7321" s="5"/>
      <c r="K7321" s="5"/>
      <c r="L7321" s="5"/>
      <c r="M7321" s="5"/>
      <c r="N7321" s="5"/>
      <c r="T7321" s="6"/>
    </row>
    <row r="7322" spans="5:20">
      <c r="E7322" s="5"/>
      <c r="F7322" s="5"/>
      <c r="G7322" s="5"/>
      <c r="H7322" s="5"/>
      <c r="I7322" s="5"/>
      <c r="J7322" s="5"/>
      <c r="K7322" s="5"/>
      <c r="L7322" s="5"/>
      <c r="M7322" s="5"/>
      <c r="N7322" s="5"/>
      <c r="T7322" s="6"/>
    </row>
    <row r="7323" spans="5:20">
      <c r="E7323" s="5"/>
      <c r="F7323" s="5"/>
      <c r="G7323" s="5"/>
      <c r="H7323" s="5"/>
      <c r="I7323" s="5"/>
      <c r="J7323" s="5"/>
      <c r="K7323" s="5"/>
      <c r="L7323" s="5"/>
      <c r="M7323" s="5"/>
      <c r="N7323" s="5"/>
      <c r="T7323" s="6"/>
    </row>
    <row r="7324" spans="5:20">
      <c r="E7324" s="5"/>
      <c r="F7324" s="5"/>
      <c r="G7324" s="5"/>
      <c r="H7324" s="5"/>
      <c r="I7324" s="5"/>
      <c r="J7324" s="5"/>
      <c r="K7324" s="5"/>
      <c r="L7324" s="5"/>
      <c r="M7324" s="5"/>
      <c r="N7324" s="5"/>
      <c r="T7324" s="6"/>
    </row>
    <row r="7325" spans="5:20">
      <c r="E7325" s="5"/>
      <c r="F7325" s="5"/>
      <c r="G7325" s="5"/>
      <c r="H7325" s="5"/>
      <c r="I7325" s="5"/>
      <c r="J7325" s="5"/>
      <c r="K7325" s="5"/>
      <c r="L7325" s="5"/>
      <c r="M7325" s="5"/>
      <c r="N7325" s="5"/>
      <c r="T7325" s="6"/>
    </row>
    <row r="7326" spans="5:20">
      <c r="E7326" s="5"/>
      <c r="F7326" s="5"/>
      <c r="G7326" s="5"/>
      <c r="H7326" s="5"/>
      <c r="I7326" s="5"/>
      <c r="J7326" s="5"/>
      <c r="K7326" s="5"/>
      <c r="L7326" s="5"/>
      <c r="M7326" s="5"/>
      <c r="N7326" s="5"/>
      <c r="T7326" s="6"/>
    </row>
    <row r="7327" spans="5:20">
      <c r="E7327" s="5"/>
      <c r="F7327" s="5"/>
      <c r="G7327" s="5"/>
      <c r="H7327" s="5"/>
      <c r="I7327" s="5"/>
      <c r="J7327" s="5"/>
      <c r="K7327" s="5"/>
      <c r="L7327" s="5"/>
      <c r="M7327" s="5"/>
      <c r="N7327" s="5"/>
      <c r="T7327" s="6"/>
    </row>
    <row r="7328" spans="5:20">
      <c r="E7328" s="5"/>
      <c r="F7328" s="5"/>
      <c r="G7328" s="5"/>
      <c r="H7328" s="5"/>
      <c r="I7328" s="5"/>
      <c r="J7328" s="5"/>
      <c r="K7328" s="5"/>
      <c r="L7328" s="5"/>
      <c r="M7328" s="5"/>
      <c r="N7328" s="5"/>
      <c r="T7328" s="6"/>
    </row>
    <row r="7329" spans="5:20">
      <c r="E7329" s="5"/>
      <c r="F7329" s="5"/>
      <c r="G7329" s="5"/>
      <c r="H7329" s="5"/>
      <c r="I7329" s="5"/>
      <c r="J7329" s="5"/>
      <c r="K7329" s="5"/>
      <c r="L7329" s="5"/>
      <c r="M7329" s="5"/>
      <c r="N7329" s="5"/>
      <c r="T7329" s="6"/>
    </row>
    <row r="7330" spans="5:20">
      <c r="E7330" s="5"/>
      <c r="F7330" s="5"/>
      <c r="G7330" s="5"/>
      <c r="H7330" s="5"/>
      <c r="I7330" s="5"/>
      <c r="J7330" s="5"/>
      <c r="K7330" s="5"/>
      <c r="L7330" s="5"/>
      <c r="M7330" s="5"/>
      <c r="N7330" s="5"/>
      <c r="T7330" s="6"/>
    </row>
    <row r="7331" spans="5:20">
      <c r="E7331" s="5"/>
      <c r="F7331" s="5"/>
      <c r="G7331" s="5"/>
      <c r="H7331" s="5"/>
      <c r="I7331" s="5"/>
      <c r="J7331" s="5"/>
      <c r="K7331" s="5"/>
      <c r="L7331" s="5"/>
      <c r="M7331" s="5"/>
      <c r="N7331" s="5"/>
      <c r="T7331" s="6"/>
    </row>
    <row r="7332" spans="5:20">
      <c r="E7332" s="5"/>
      <c r="F7332" s="5"/>
      <c r="G7332" s="5"/>
      <c r="H7332" s="5"/>
      <c r="I7332" s="5"/>
      <c r="J7332" s="5"/>
      <c r="K7332" s="5"/>
      <c r="L7332" s="5"/>
      <c r="M7332" s="5"/>
      <c r="N7332" s="5"/>
      <c r="T7332" s="6"/>
    </row>
    <row r="7333" spans="5:20">
      <c r="E7333" s="5"/>
      <c r="F7333" s="5"/>
      <c r="G7333" s="5"/>
      <c r="H7333" s="5"/>
      <c r="I7333" s="5"/>
      <c r="J7333" s="5"/>
      <c r="K7333" s="5"/>
      <c r="L7333" s="5"/>
      <c r="M7333" s="5"/>
      <c r="N7333" s="5"/>
      <c r="T7333" s="6"/>
    </row>
    <row r="7334" spans="5:20">
      <c r="E7334" s="5"/>
      <c r="F7334" s="5"/>
      <c r="G7334" s="5"/>
      <c r="H7334" s="5"/>
      <c r="I7334" s="5"/>
      <c r="J7334" s="5"/>
      <c r="K7334" s="5"/>
      <c r="L7334" s="5"/>
      <c r="M7334" s="5"/>
      <c r="N7334" s="5"/>
      <c r="T7334" s="6"/>
    </row>
    <row r="7335" spans="5:20">
      <c r="E7335" s="5"/>
      <c r="F7335" s="5"/>
      <c r="G7335" s="5"/>
      <c r="H7335" s="5"/>
      <c r="I7335" s="5"/>
      <c r="J7335" s="5"/>
      <c r="K7335" s="5"/>
      <c r="L7335" s="5"/>
      <c r="M7335" s="5"/>
      <c r="N7335" s="5"/>
      <c r="T7335" s="6"/>
    </row>
    <row r="7336" spans="5:20">
      <c r="E7336" s="5"/>
      <c r="F7336" s="5"/>
      <c r="G7336" s="5"/>
      <c r="H7336" s="5"/>
      <c r="I7336" s="5"/>
      <c r="J7336" s="5"/>
      <c r="K7336" s="5"/>
      <c r="L7336" s="5"/>
      <c r="M7336" s="5"/>
      <c r="N7336" s="5"/>
      <c r="T7336" s="6"/>
    </row>
    <row r="7337" spans="5:20">
      <c r="E7337" s="5"/>
      <c r="F7337" s="5"/>
      <c r="G7337" s="5"/>
      <c r="H7337" s="5"/>
      <c r="I7337" s="5"/>
      <c r="J7337" s="5"/>
      <c r="K7337" s="5"/>
      <c r="L7337" s="5"/>
      <c r="M7337" s="5"/>
      <c r="N7337" s="5"/>
      <c r="T7337" s="6"/>
    </row>
    <row r="7338" spans="5:20">
      <c r="E7338" s="5"/>
      <c r="F7338" s="5"/>
      <c r="G7338" s="5"/>
      <c r="H7338" s="5"/>
      <c r="I7338" s="5"/>
      <c r="J7338" s="5"/>
      <c r="K7338" s="5"/>
      <c r="L7338" s="5"/>
      <c r="M7338" s="5"/>
      <c r="N7338" s="5"/>
      <c r="T7338" s="6"/>
    </row>
    <row r="7339" spans="5:20">
      <c r="E7339" s="5"/>
      <c r="F7339" s="5"/>
      <c r="G7339" s="5"/>
      <c r="H7339" s="5"/>
      <c r="I7339" s="5"/>
      <c r="J7339" s="5"/>
      <c r="K7339" s="5"/>
      <c r="L7339" s="5"/>
      <c r="M7339" s="5"/>
      <c r="N7339" s="5"/>
      <c r="T7339" s="6"/>
    </row>
    <row r="7340" spans="5:20">
      <c r="E7340" s="5"/>
      <c r="F7340" s="5"/>
      <c r="G7340" s="5"/>
      <c r="H7340" s="5"/>
      <c r="I7340" s="5"/>
      <c r="J7340" s="5"/>
      <c r="K7340" s="5"/>
      <c r="L7340" s="5"/>
      <c r="M7340" s="5"/>
      <c r="N7340" s="5"/>
      <c r="T7340" s="6"/>
    </row>
    <row r="7341" spans="5:20">
      <c r="E7341" s="5"/>
      <c r="F7341" s="5"/>
      <c r="G7341" s="5"/>
      <c r="H7341" s="5"/>
      <c r="I7341" s="5"/>
      <c r="J7341" s="5"/>
      <c r="K7341" s="5"/>
      <c r="L7341" s="5"/>
      <c r="M7341" s="5"/>
      <c r="N7341" s="5"/>
      <c r="T7341" s="6"/>
    </row>
    <row r="7342" spans="5:20">
      <c r="E7342" s="5"/>
      <c r="F7342" s="5"/>
      <c r="G7342" s="5"/>
      <c r="H7342" s="5"/>
      <c r="I7342" s="5"/>
      <c r="J7342" s="5"/>
      <c r="K7342" s="5"/>
      <c r="L7342" s="5"/>
      <c r="M7342" s="5"/>
      <c r="N7342" s="5"/>
      <c r="T7342" s="6"/>
    </row>
    <row r="7343" spans="5:20">
      <c r="E7343" s="5"/>
      <c r="F7343" s="5"/>
      <c r="G7343" s="5"/>
      <c r="H7343" s="5"/>
      <c r="I7343" s="5"/>
      <c r="J7343" s="5"/>
      <c r="K7343" s="5"/>
      <c r="L7343" s="5"/>
      <c r="M7343" s="5"/>
      <c r="N7343" s="5"/>
      <c r="T7343" s="6"/>
    </row>
    <row r="7344" spans="5:20">
      <c r="E7344" s="5"/>
      <c r="F7344" s="5"/>
      <c r="G7344" s="5"/>
      <c r="H7344" s="5"/>
      <c r="I7344" s="5"/>
      <c r="J7344" s="5"/>
      <c r="K7344" s="5"/>
      <c r="L7344" s="5"/>
      <c r="M7344" s="5"/>
      <c r="N7344" s="5"/>
      <c r="T7344" s="6"/>
    </row>
    <row r="7345" spans="5:20">
      <c r="E7345" s="5"/>
      <c r="F7345" s="5"/>
      <c r="G7345" s="5"/>
      <c r="H7345" s="5"/>
      <c r="I7345" s="5"/>
      <c r="J7345" s="5"/>
      <c r="K7345" s="5"/>
      <c r="L7345" s="5"/>
      <c r="M7345" s="5"/>
      <c r="N7345" s="5"/>
      <c r="T7345" s="6"/>
    </row>
    <row r="7346" spans="5:20">
      <c r="E7346" s="5"/>
      <c r="F7346" s="5"/>
      <c r="G7346" s="5"/>
      <c r="H7346" s="5"/>
      <c r="I7346" s="5"/>
      <c r="J7346" s="5"/>
      <c r="K7346" s="5"/>
      <c r="L7346" s="5"/>
      <c r="M7346" s="5"/>
      <c r="N7346" s="5"/>
      <c r="T7346" s="6"/>
    </row>
    <row r="7347" spans="5:20">
      <c r="E7347" s="5"/>
      <c r="F7347" s="5"/>
      <c r="G7347" s="5"/>
      <c r="H7347" s="5"/>
      <c r="I7347" s="5"/>
      <c r="J7347" s="5"/>
      <c r="K7347" s="5"/>
      <c r="L7347" s="5"/>
      <c r="M7347" s="5"/>
      <c r="N7347" s="5"/>
      <c r="T7347" s="6"/>
    </row>
    <row r="7348" spans="5:20">
      <c r="E7348" s="5"/>
      <c r="F7348" s="5"/>
      <c r="G7348" s="5"/>
      <c r="H7348" s="5"/>
      <c r="I7348" s="5"/>
      <c r="J7348" s="5"/>
      <c r="K7348" s="5"/>
      <c r="L7348" s="5"/>
      <c r="M7348" s="5"/>
      <c r="N7348" s="5"/>
      <c r="T7348" s="6"/>
    </row>
    <row r="7349" spans="5:20">
      <c r="E7349" s="5"/>
      <c r="F7349" s="5"/>
      <c r="G7349" s="5"/>
      <c r="H7349" s="5"/>
      <c r="I7349" s="5"/>
      <c r="J7349" s="5"/>
      <c r="K7349" s="5"/>
      <c r="L7349" s="5"/>
      <c r="M7349" s="5"/>
      <c r="N7349" s="5"/>
      <c r="T7349" s="6"/>
    </row>
    <row r="7350" spans="5:20">
      <c r="E7350" s="5"/>
      <c r="F7350" s="5"/>
      <c r="G7350" s="5"/>
      <c r="H7350" s="5"/>
      <c r="I7350" s="5"/>
      <c r="J7350" s="5"/>
      <c r="K7350" s="5"/>
      <c r="L7350" s="5"/>
      <c r="M7350" s="5"/>
      <c r="N7350" s="5"/>
      <c r="T7350" s="6"/>
    </row>
    <row r="7351" spans="5:20">
      <c r="E7351" s="5"/>
      <c r="F7351" s="5"/>
      <c r="G7351" s="5"/>
      <c r="H7351" s="5"/>
      <c r="I7351" s="5"/>
      <c r="J7351" s="5"/>
      <c r="K7351" s="5"/>
      <c r="L7351" s="5"/>
      <c r="M7351" s="5"/>
      <c r="N7351" s="5"/>
      <c r="T7351" s="6"/>
    </row>
    <row r="7352" spans="5:20">
      <c r="E7352" s="5"/>
      <c r="F7352" s="5"/>
      <c r="G7352" s="5"/>
      <c r="H7352" s="5"/>
      <c r="I7352" s="5"/>
      <c r="J7352" s="5"/>
      <c r="K7352" s="5"/>
      <c r="L7352" s="5"/>
      <c r="M7352" s="5"/>
      <c r="N7352" s="5"/>
      <c r="T7352" s="6"/>
    </row>
    <row r="7353" spans="5:20">
      <c r="E7353" s="5"/>
      <c r="F7353" s="5"/>
      <c r="G7353" s="5"/>
      <c r="H7353" s="5"/>
      <c r="I7353" s="5"/>
      <c r="J7353" s="5"/>
      <c r="K7353" s="5"/>
      <c r="L7353" s="5"/>
      <c r="M7353" s="5"/>
      <c r="N7353" s="5"/>
      <c r="T7353" s="6"/>
    </row>
    <row r="7354" spans="5:20">
      <c r="E7354" s="5"/>
      <c r="F7354" s="5"/>
      <c r="G7354" s="5"/>
      <c r="H7354" s="5"/>
      <c r="I7354" s="5"/>
      <c r="J7354" s="5"/>
      <c r="K7354" s="5"/>
      <c r="L7354" s="5"/>
      <c r="M7354" s="5"/>
      <c r="N7354" s="5"/>
      <c r="T7354" s="6"/>
    </row>
    <row r="7355" spans="5:20">
      <c r="E7355" s="5"/>
      <c r="F7355" s="5"/>
      <c r="G7355" s="5"/>
      <c r="H7355" s="5"/>
      <c r="I7355" s="5"/>
      <c r="J7355" s="5"/>
      <c r="K7355" s="5"/>
      <c r="L7355" s="5"/>
      <c r="M7355" s="5"/>
      <c r="N7355" s="5"/>
      <c r="T7355" s="6"/>
    </row>
    <row r="7356" spans="5:20">
      <c r="E7356" s="5"/>
      <c r="F7356" s="5"/>
      <c r="G7356" s="5"/>
      <c r="H7356" s="5"/>
      <c r="I7356" s="5"/>
      <c r="J7356" s="5"/>
      <c r="K7356" s="5"/>
      <c r="L7356" s="5"/>
      <c r="M7356" s="5"/>
      <c r="N7356" s="5"/>
      <c r="T7356" s="6"/>
    </row>
    <row r="7357" spans="5:20">
      <c r="E7357" s="5"/>
      <c r="F7357" s="5"/>
      <c r="G7357" s="5"/>
      <c r="H7357" s="5"/>
      <c r="I7357" s="5"/>
      <c r="J7357" s="5"/>
      <c r="K7357" s="5"/>
      <c r="L7357" s="5"/>
      <c r="M7357" s="5"/>
      <c r="N7357" s="5"/>
      <c r="T7357" s="6"/>
    </row>
    <row r="7358" spans="5:20">
      <c r="E7358" s="5"/>
      <c r="F7358" s="5"/>
      <c r="G7358" s="5"/>
      <c r="H7358" s="5"/>
      <c r="I7358" s="5"/>
      <c r="J7358" s="5"/>
      <c r="K7358" s="5"/>
      <c r="L7358" s="5"/>
      <c r="M7358" s="5"/>
      <c r="N7358" s="5"/>
      <c r="T7358" s="6"/>
    </row>
    <row r="7359" spans="5:20">
      <c r="E7359" s="5"/>
      <c r="F7359" s="5"/>
      <c r="G7359" s="5"/>
      <c r="H7359" s="5"/>
      <c r="I7359" s="5"/>
      <c r="J7359" s="5"/>
      <c r="K7359" s="5"/>
      <c r="L7359" s="5"/>
      <c r="M7359" s="5"/>
      <c r="N7359" s="5"/>
      <c r="T7359" s="6"/>
    </row>
    <row r="7360" spans="5:20">
      <c r="E7360" s="5"/>
      <c r="F7360" s="5"/>
      <c r="G7360" s="5"/>
      <c r="H7360" s="5"/>
      <c r="I7360" s="5"/>
      <c r="J7360" s="5"/>
      <c r="K7360" s="5"/>
      <c r="L7360" s="5"/>
      <c r="M7360" s="5"/>
      <c r="N7360" s="5"/>
      <c r="T7360" s="6"/>
    </row>
    <row r="7361" spans="5:20">
      <c r="E7361" s="5"/>
      <c r="F7361" s="5"/>
      <c r="G7361" s="5"/>
      <c r="H7361" s="5"/>
      <c r="I7361" s="5"/>
      <c r="J7361" s="5"/>
      <c r="K7361" s="5"/>
      <c r="L7361" s="5"/>
      <c r="M7361" s="5"/>
      <c r="N7361" s="5"/>
      <c r="T7361" s="6"/>
    </row>
    <row r="7362" spans="5:20">
      <c r="E7362" s="5"/>
      <c r="F7362" s="5"/>
      <c r="G7362" s="5"/>
      <c r="H7362" s="5"/>
      <c r="I7362" s="5"/>
      <c r="J7362" s="5"/>
      <c r="K7362" s="5"/>
      <c r="L7362" s="5"/>
      <c r="M7362" s="5"/>
      <c r="N7362" s="5"/>
      <c r="T7362" s="6"/>
    </row>
    <row r="7363" spans="5:20">
      <c r="E7363" s="5"/>
      <c r="F7363" s="5"/>
      <c r="G7363" s="5"/>
      <c r="H7363" s="5"/>
      <c r="I7363" s="5"/>
      <c r="J7363" s="5"/>
      <c r="K7363" s="5"/>
      <c r="L7363" s="5"/>
      <c r="M7363" s="5"/>
      <c r="N7363" s="5"/>
      <c r="T7363" s="6"/>
    </row>
    <row r="7364" spans="5:20">
      <c r="E7364" s="5"/>
      <c r="F7364" s="5"/>
      <c r="G7364" s="5"/>
      <c r="H7364" s="5"/>
      <c r="I7364" s="5"/>
      <c r="J7364" s="5"/>
      <c r="K7364" s="5"/>
      <c r="L7364" s="5"/>
      <c r="M7364" s="5"/>
      <c r="N7364" s="5"/>
      <c r="T7364" s="6"/>
    </row>
    <row r="7365" spans="5:20">
      <c r="E7365" s="5"/>
      <c r="F7365" s="5"/>
      <c r="G7365" s="5"/>
      <c r="H7365" s="5"/>
      <c r="I7365" s="5"/>
      <c r="J7365" s="5"/>
      <c r="K7365" s="5"/>
      <c r="L7365" s="5"/>
      <c r="M7365" s="5"/>
      <c r="N7365" s="5"/>
      <c r="T7365" s="6"/>
    </row>
    <row r="7366" spans="5:20">
      <c r="E7366" s="5"/>
      <c r="F7366" s="5"/>
      <c r="G7366" s="5"/>
      <c r="H7366" s="5"/>
      <c r="I7366" s="5"/>
      <c r="J7366" s="5"/>
      <c r="K7366" s="5"/>
      <c r="L7366" s="5"/>
      <c r="M7366" s="5"/>
      <c r="N7366" s="5"/>
      <c r="T7366" s="6"/>
    </row>
    <row r="7367" spans="5:20">
      <c r="E7367" s="5"/>
      <c r="F7367" s="5"/>
      <c r="G7367" s="5"/>
      <c r="H7367" s="5"/>
      <c r="I7367" s="5"/>
      <c r="J7367" s="5"/>
      <c r="K7367" s="5"/>
      <c r="L7367" s="5"/>
      <c r="M7367" s="5"/>
      <c r="N7367" s="5"/>
      <c r="T7367" s="6"/>
    </row>
    <row r="7368" spans="5:20">
      <c r="E7368" s="5"/>
      <c r="F7368" s="5"/>
      <c r="G7368" s="5"/>
      <c r="H7368" s="5"/>
      <c r="I7368" s="5"/>
      <c r="J7368" s="5"/>
      <c r="K7368" s="5"/>
      <c r="L7368" s="5"/>
      <c r="M7368" s="5"/>
      <c r="N7368" s="5"/>
      <c r="T7368" s="6"/>
    </row>
    <row r="7369" spans="5:20">
      <c r="E7369" s="5"/>
      <c r="F7369" s="5"/>
      <c r="G7369" s="5"/>
      <c r="H7369" s="5"/>
      <c r="I7369" s="5"/>
      <c r="J7369" s="5"/>
      <c r="K7369" s="5"/>
      <c r="L7369" s="5"/>
      <c r="M7369" s="5"/>
      <c r="N7369" s="5"/>
      <c r="T7369" s="6"/>
    </row>
    <row r="7370" spans="5:20">
      <c r="E7370" s="5"/>
      <c r="F7370" s="5"/>
      <c r="G7370" s="5"/>
      <c r="H7370" s="5"/>
      <c r="I7370" s="5"/>
      <c r="J7370" s="5"/>
      <c r="K7370" s="5"/>
      <c r="L7370" s="5"/>
      <c r="M7370" s="5"/>
      <c r="N7370" s="5"/>
      <c r="T7370" s="6"/>
    </row>
    <row r="7371" spans="5:20">
      <c r="E7371" s="5"/>
      <c r="F7371" s="5"/>
      <c r="G7371" s="5"/>
      <c r="H7371" s="5"/>
      <c r="I7371" s="5"/>
      <c r="J7371" s="5"/>
      <c r="K7371" s="5"/>
      <c r="L7371" s="5"/>
      <c r="M7371" s="5"/>
      <c r="N7371" s="5"/>
      <c r="T7371" s="6"/>
    </row>
    <row r="7372" spans="5:20">
      <c r="E7372" s="5"/>
      <c r="F7372" s="5"/>
      <c r="G7372" s="5"/>
      <c r="H7372" s="5"/>
      <c r="I7372" s="5"/>
      <c r="J7372" s="5"/>
      <c r="K7372" s="5"/>
      <c r="L7372" s="5"/>
      <c r="M7372" s="5"/>
      <c r="N7372" s="5"/>
      <c r="T7372" s="6"/>
    </row>
    <row r="7373" spans="5:20">
      <c r="E7373" s="5"/>
      <c r="F7373" s="5"/>
      <c r="G7373" s="5"/>
      <c r="H7373" s="5"/>
      <c r="I7373" s="5"/>
      <c r="J7373" s="5"/>
      <c r="K7373" s="5"/>
      <c r="L7373" s="5"/>
      <c r="M7373" s="5"/>
      <c r="N7373" s="5"/>
      <c r="T7373" s="6"/>
    </row>
    <row r="7374" spans="5:20">
      <c r="E7374" s="5"/>
      <c r="F7374" s="5"/>
      <c r="G7374" s="5"/>
      <c r="H7374" s="5"/>
      <c r="I7374" s="5"/>
      <c r="J7374" s="5"/>
      <c r="K7374" s="5"/>
      <c r="L7374" s="5"/>
      <c r="M7374" s="5"/>
      <c r="N7374" s="5"/>
      <c r="T7374" s="6"/>
    </row>
    <row r="7375" spans="5:20">
      <c r="E7375" s="5"/>
      <c r="F7375" s="5"/>
      <c r="G7375" s="5"/>
      <c r="H7375" s="5"/>
      <c r="I7375" s="5"/>
      <c r="J7375" s="5"/>
      <c r="K7375" s="5"/>
      <c r="L7375" s="5"/>
      <c r="M7375" s="5"/>
      <c r="N7375" s="5"/>
      <c r="T7375" s="6"/>
    </row>
    <row r="7376" spans="5:20">
      <c r="E7376" s="5"/>
      <c r="F7376" s="5"/>
      <c r="G7376" s="5"/>
      <c r="H7376" s="5"/>
      <c r="I7376" s="5"/>
      <c r="J7376" s="5"/>
      <c r="K7376" s="5"/>
      <c r="L7376" s="5"/>
      <c r="M7376" s="5"/>
      <c r="N7376" s="5"/>
      <c r="T7376" s="6"/>
    </row>
    <row r="7377" spans="5:20">
      <c r="E7377" s="5"/>
      <c r="F7377" s="5"/>
      <c r="G7377" s="5"/>
      <c r="H7377" s="5"/>
      <c r="I7377" s="5"/>
      <c r="J7377" s="5"/>
      <c r="K7377" s="5"/>
      <c r="L7377" s="5"/>
      <c r="M7377" s="5"/>
      <c r="N7377" s="5"/>
      <c r="T7377" s="6"/>
    </row>
    <row r="7378" spans="5:20">
      <c r="E7378" s="5"/>
      <c r="F7378" s="5"/>
      <c r="G7378" s="5"/>
      <c r="H7378" s="5"/>
      <c r="I7378" s="5"/>
      <c r="J7378" s="5"/>
      <c r="K7378" s="5"/>
      <c r="L7378" s="5"/>
      <c r="M7378" s="5"/>
      <c r="N7378" s="5"/>
      <c r="T7378" s="6"/>
    </row>
    <row r="7379" spans="5:20">
      <c r="E7379" s="5"/>
      <c r="F7379" s="5"/>
      <c r="G7379" s="5"/>
      <c r="H7379" s="5"/>
      <c r="I7379" s="5"/>
      <c r="J7379" s="5"/>
      <c r="K7379" s="5"/>
      <c r="L7379" s="5"/>
      <c r="M7379" s="5"/>
      <c r="N7379" s="5"/>
      <c r="T7379" s="6"/>
    </row>
    <row r="7380" spans="5:20">
      <c r="E7380" s="5"/>
      <c r="F7380" s="5"/>
      <c r="G7380" s="5"/>
      <c r="H7380" s="5"/>
      <c r="I7380" s="5"/>
      <c r="J7380" s="5"/>
      <c r="K7380" s="5"/>
      <c r="L7380" s="5"/>
      <c r="M7380" s="5"/>
      <c r="N7380" s="5"/>
      <c r="T7380" s="6"/>
    </row>
    <row r="7381" spans="5:20">
      <c r="E7381" s="5"/>
      <c r="F7381" s="5"/>
      <c r="G7381" s="5"/>
      <c r="H7381" s="5"/>
      <c r="I7381" s="5"/>
      <c r="J7381" s="5"/>
      <c r="K7381" s="5"/>
      <c r="L7381" s="5"/>
      <c r="M7381" s="5"/>
      <c r="N7381" s="5"/>
      <c r="T7381" s="6"/>
    </row>
    <row r="7382" spans="5:20">
      <c r="E7382" s="5"/>
      <c r="F7382" s="5"/>
      <c r="G7382" s="5"/>
      <c r="H7382" s="5"/>
      <c r="I7382" s="5"/>
      <c r="J7382" s="5"/>
      <c r="K7382" s="5"/>
      <c r="L7382" s="5"/>
      <c r="M7382" s="5"/>
      <c r="N7382" s="5"/>
      <c r="T7382" s="6"/>
    </row>
    <row r="7383" spans="5:20">
      <c r="E7383" s="5"/>
      <c r="F7383" s="5"/>
      <c r="G7383" s="5"/>
      <c r="H7383" s="5"/>
      <c r="I7383" s="5"/>
      <c r="J7383" s="5"/>
      <c r="K7383" s="5"/>
      <c r="L7383" s="5"/>
      <c r="M7383" s="5"/>
      <c r="N7383" s="5"/>
      <c r="T7383" s="6"/>
    </row>
    <row r="7384" spans="5:20">
      <c r="E7384" s="5"/>
      <c r="F7384" s="5"/>
      <c r="G7384" s="5"/>
      <c r="H7384" s="5"/>
      <c r="I7384" s="5"/>
      <c r="J7384" s="5"/>
      <c r="K7384" s="5"/>
      <c r="L7384" s="5"/>
      <c r="M7384" s="5"/>
      <c r="N7384" s="5"/>
      <c r="T7384" s="6"/>
    </row>
    <row r="7385" spans="5:20">
      <c r="E7385" s="5"/>
      <c r="F7385" s="5"/>
      <c r="G7385" s="5"/>
      <c r="H7385" s="5"/>
      <c r="I7385" s="5"/>
      <c r="J7385" s="5"/>
      <c r="K7385" s="5"/>
      <c r="L7385" s="5"/>
      <c r="M7385" s="5"/>
      <c r="N7385" s="5"/>
      <c r="T7385" s="6"/>
    </row>
    <row r="7386" spans="5:20">
      <c r="E7386" s="5"/>
      <c r="F7386" s="5"/>
      <c r="G7386" s="5"/>
      <c r="H7386" s="5"/>
      <c r="I7386" s="5"/>
      <c r="J7386" s="5"/>
      <c r="K7386" s="5"/>
      <c r="L7386" s="5"/>
      <c r="M7386" s="5"/>
      <c r="N7386" s="5"/>
      <c r="T7386" s="6"/>
    </row>
    <row r="7387" spans="5:20">
      <c r="E7387" s="5"/>
      <c r="F7387" s="5"/>
      <c r="G7387" s="5"/>
      <c r="H7387" s="5"/>
      <c r="I7387" s="5"/>
      <c r="J7387" s="5"/>
      <c r="K7387" s="5"/>
      <c r="L7387" s="5"/>
      <c r="M7387" s="5"/>
      <c r="N7387" s="5"/>
      <c r="T7387" s="6"/>
    </row>
    <row r="7388" spans="5:20">
      <c r="E7388" s="5"/>
      <c r="F7388" s="5"/>
      <c r="G7388" s="5"/>
      <c r="H7388" s="5"/>
      <c r="I7388" s="5"/>
      <c r="J7388" s="5"/>
      <c r="K7388" s="5"/>
      <c r="L7388" s="5"/>
      <c r="M7388" s="5"/>
      <c r="N7388" s="5"/>
      <c r="T7388" s="6"/>
    </row>
    <row r="7389" spans="5:20">
      <c r="E7389" s="5"/>
      <c r="F7389" s="5"/>
      <c r="G7389" s="5"/>
      <c r="H7389" s="5"/>
      <c r="I7389" s="5"/>
      <c r="J7389" s="5"/>
      <c r="K7389" s="5"/>
      <c r="L7389" s="5"/>
      <c r="M7389" s="5"/>
      <c r="N7389" s="5"/>
      <c r="T7389" s="6"/>
    </row>
    <row r="7390" spans="5:20">
      <c r="E7390" s="5"/>
      <c r="F7390" s="5"/>
      <c r="G7390" s="5"/>
      <c r="H7390" s="5"/>
      <c r="I7390" s="5"/>
      <c r="J7390" s="5"/>
      <c r="K7390" s="5"/>
      <c r="L7390" s="5"/>
      <c r="M7390" s="5"/>
      <c r="N7390" s="5"/>
      <c r="T7390" s="6"/>
    </row>
    <row r="7391" spans="5:20">
      <c r="E7391" s="5"/>
      <c r="F7391" s="5"/>
      <c r="G7391" s="5"/>
      <c r="H7391" s="5"/>
      <c r="I7391" s="5"/>
      <c r="J7391" s="5"/>
      <c r="K7391" s="5"/>
      <c r="L7391" s="5"/>
      <c r="M7391" s="5"/>
      <c r="N7391" s="5"/>
      <c r="T7391" s="6"/>
    </row>
    <row r="7392" spans="5:20">
      <c r="E7392" s="5"/>
      <c r="F7392" s="5"/>
      <c r="G7392" s="5"/>
      <c r="H7392" s="5"/>
      <c r="I7392" s="5"/>
      <c r="J7392" s="5"/>
      <c r="K7392" s="5"/>
      <c r="L7392" s="5"/>
      <c r="M7392" s="5"/>
      <c r="N7392" s="5"/>
      <c r="T7392" s="6"/>
    </row>
    <row r="7393" spans="5:20">
      <c r="E7393" s="5"/>
      <c r="F7393" s="5"/>
      <c r="G7393" s="5"/>
      <c r="H7393" s="5"/>
      <c r="I7393" s="5"/>
      <c r="J7393" s="5"/>
      <c r="K7393" s="5"/>
      <c r="L7393" s="5"/>
      <c r="M7393" s="5"/>
      <c r="N7393" s="5"/>
      <c r="T7393" s="6"/>
    </row>
    <row r="7394" spans="5:20">
      <c r="E7394" s="5"/>
      <c r="F7394" s="5"/>
      <c r="G7394" s="5"/>
      <c r="H7394" s="5"/>
      <c r="I7394" s="5"/>
      <c r="J7394" s="5"/>
      <c r="K7394" s="5"/>
      <c r="L7394" s="5"/>
      <c r="M7394" s="5"/>
      <c r="N7394" s="5"/>
      <c r="T7394" s="6"/>
    </row>
    <row r="7395" spans="5:20">
      <c r="E7395" s="5"/>
      <c r="F7395" s="5"/>
      <c r="G7395" s="5"/>
      <c r="H7395" s="5"/>
      <c r="I7395" s="5"/>
      <c r="J7395" s="5"/>
      <c r="K7395" s="5"/>
      <c r="L7395" s="5"/>
      <c r="M7395" s="5"/>
      <c r="N7395" s="5"/>
      <c r="T7395" s="6"/>
    </row>
    <row r="7396" spans="5:20">
      <c r="E7396" s="5"/>
      <c r="F7396" s="5"/>
      <c r="G7396" s="5"/>
      <c r="H7396" s="5"/>
      <c r="I7396" s="5"/>
      <c r="J7396" s="5"/>
      <c r="K7396" s="5"/>
      <c r="L7396" s="5"/>
      <c r="M7396" s="5"/>
      <c r="N7396" s="5"/>
      <c r="T7396" s="6"/>
    </row>
    <row r="7397" spans="5:20">
      <c r="E7397" s="5"/>
      <c r="F7397" s="5"/>
      <c r="G7397" s="5"/>
      <c r="H7397" s="5"/>
      <c r="I7397" s="5"/>
      <c r="J7397" s="5"/>
      <c r="K7397" s="5"/>
      <c r="L7397" s="5"/>
      <c r="M7397" s="5"/>
      <c r="N7397" s="5"/>
      <c r="T7397" s="6"/>
    </row>
    <row r="7398" spans="5:20">
      <c r="E7398" s="5"/>
      <c r="F7398" s="5"/>
      <c r="G7398" s="5"/>
      <c r="H7398" s="5"/>
      <c r="I7398" s="5"/>
      <c r="J7398" s="5"/>
      <c r="K7398" s="5"/>
      <c r="L7398" s="5"/>
      <c r="M7398" s="5"/>
      <c r="N7398" s="5"/>
      <c r="T7398" s="6"/>
    </row>
    <row r="7399" spans="5:20">
      <c r="E7399" s="5"/>
      <c r="F7399" s="5"/>
      <c r="G7399" s="5"/>
      <c r="H7399" s="5"/>
      <c r="I7399" s="5"/>
      <c r="J7399" s="5"/>
      <c r="K7399" s="5"/>
      <c r="L7399" s="5"/>
      <c r="M7399" s="5"/>
      <c r="N7399" s="5"/>
      <c r="T7399" s="6"/>
    </row>
    <row r="7400" spans="5:20">
      <c r="E7400" s="5"/>
      <c r="F7400" s="5"/>
      <c r="G7400" s="5"/>
      <c r="H7400" s="5"/>
      <c r="I7400" s="5"/>
      <c r="J7400" s="5"/>
      <c r="K7400" s="5"/>
      <c r="L7400" s="5"/>
      <c r="M7400" s="5"/>
      <c r="N7400" s="5"/>
      <c r="T7400" s="6"/>
    </row>
    <row r="7401" spans="5:20">
      <c r="E7401" s="5"/>
      <c r="F7401" s="5"/>
      <c r="G7401" s="5"/>
      <c r="H7401" s="5"/>
      <c r="I7401" s="5"/>
      <c r="J7401" s="5"/>
      <c r="K7401" s="5"/>
      <c r="L7401" s="5"/>
      <c r="M7401" s="5"/>
      <c r="N7401" s="5"/>
      <c r="T7401" s="6"/>
    </row>
    <row r="7402" spans="5:20">
      <c r="E7402" s="5"/>
      <c r="F7402" s="5"/>
      <c r="G7402" s="5"/>
      <c r="H7402" s="5"/>
      <c r="I7402" s="5"/>
      <c r="J7402" s="5"/>
      <c r="K7402" s="5"/>
      <c r="L7402" s="5"/>
      <c r="M7402" s="5"/>
      <c r="N7402" s="5"/>
      <c r="T7402" s="6"/>
    </row>
    <row r="7403" spans="5:20">
      <c r="E7403" s="5"/>
      <c r="F7403" s="5"/>
      <c r="G7403" s="5"/>
      <c r="H7403" s="5"/>
      <c r="I7403" s="5"/>
      <c r="J7403" s="5"/>
      <c r="K7403" s="5"/>
      <c r="L7403" s="5"/>
      <c r="M7403" s="5"/>
      <c r="N7403" s="5"/>
      <c r="T7403" s="6"/>
    </row>
    <row r="7404" spans="5:20">
      <c r="E7404" s="5"/>
      <c r="F7404" s="5"/>
      <c r="G7404" s="5"/>
      <c r="H7404" s="5"/>
      <c r="I7404" s="5"/>
      <c r="J7404" s="5"/>
      <c r="K7404" s="5"/>
      <c r="L7404" s="5"/>
      <c r="M7404" s="5"/>
      <c r="N7404" s="5"/>
      <c r="T7404" s="6"/>
    </row>
    <row r="7405" spans="5:20">
      <c r="E7405" s="5"/>
      <c r="F7405" s="5"/>
      <c r="G7405" s="5"/>
      <c r="H7405" s="5"/>
      <c r="I7405" s="5"/>
      <c r="J7405" s="5"/>
      <c r="K7405" s="5"/>
      <c r="L7405" s="5"/>
      <c r="M7405" s="5"/>
      <c r="N7405" s="5"/>
      <c r="T7405" s="6"/>
    </row>
    <row r="7406" spans="5:20">
      <c r="E7406" s="5"/>
      <c r="F7406" s="5"/>
      <c r="G7406" s="5"/>
      <c r="H7406" s="5"/>
      <c r="I7406" s="5"/>
      <c r="J7406" s="5"/>
      <c r="K7406" s="5"/>
      <c r="L7406" s="5"/>
      <c r="M7406" s="5"/>
      <c r="N7406" s="5"/>
      <c r="T7406" s="6"/>
    </row>
    <row r="7407" spans="5:20">
      <c r="E7407" s="5"/>
      <c r="F7407" s="5"/>
      <c r="G7407" s="5"/>
      <c r="H7407" s="5"/>
      <c r="I7407" s="5"/>
      <c r="J7407" s="5"/>
      <c r="K7407" s="5"/>
      <c r="L7407" s="5"/>
      <c r="M7407" s="5"/>
      <c r="N7407" s="5"/>
      <c r="T7407" s="6"/>
    </row>
    <row r="7408" spans="5:20">
      <c r="E7408" s="5"/>
      <c r="F7408" s="5"/>
      <c r="G7408" s="5"/>
      <c r="H7408" s="5"/>
      <c r="I7408" s="5"/>
      <c r="J7408" s="5"/>
      <c r="K7408" s="5"/>
      <c r="L7408" s="5"/>
      <c r="M7408" s="5"/>
      <c r="N7408" s="5"/>
      <c r="T7408" s="6"/>
    </row>
    <row r="7409" spans="5:20">
      <c r="E7409" s="5"/>
      <c r="F7409" s="5"/>
      <c r="G7409" s="5"/>
      <c r="H7409" s="5"/>
      <c r="I7409" s="5"/>
      <c r="J7409" s="5"/>
      <c r="K7409" s="5"/>
      <c r="L7409" s="5"/>
      <c r="M7409" s="5"/>
      <c r="N7409" s="5"/>
      <c r="T7409" s="6"/>
    </row>
    <row r="7410" spans="5:20">
      <c r="E7410" s="5"/>
      <c r="F7410" s="5"/>
      <c r="G7410" s="5"/>
      <c r="H7410" s="5"/>
      <c r="I7410" s="5"/>
      <c r="J7410" s="5"/>
      <c r="K7410" s="5"/>
      <c r="L7410" s="5"/>
      <c r="M7410" s="5"/>
      <c r="N7410" s="5"/>
      <c r="T7410" s="6"/>
    </row>
    <row r="7411" spans="5:20">
      <c r="E7411" s="5"/>
      <c r="F7411" s="5"/>
      <c r="G7411" s="5"/>
      <c r="H7411" s="5"/>
      <c r="I7411" s="5"/>
      <c r="J7411" s="5"/>
      <c r="K7411" s="5"/>
      <c r="L7411" s="5"/>
      <c r="M7411" s="5"/>
      <c r="N7411" s="5"/>
      <c r="T7411" s="6"/>
    </row>
    <row r="7412" spans="5:20">
      <c r="E7412" s="5"/>
      <c r="F7412" s="5"/>
      <c r="G7412" s="5"/>
      <c r="H7412" s="5"/>
      <c r="I7412" s="5"/>
      <c r="J7412" s="5"/>
      <c r="K7412" s="5"/>
      <c r="L7412" s="5"/>
      <c r="M7412" s="5"/>
      <c r="N7412" s="5"/>
      <c r="T7412" s="6"/>
    </row>
    <row r="7413" spans="5:20">
      <c r="E7413" s="5"/>
      <c r="F7413" s="5"/>
      <c r="G7413" s="5"/>
      <c r="H7413" s="5"/>
      <c r="I7413" s="5"/>
      <c r="J7413" s="5"/>
      <c r="K7413" s="5"/>
      <c r="L7413" s="5"/>
      <c r="M7413" s="5"/>
      <c r="N7413" s="5"/>
      <c r="T7413" s="6"/>
    </row>
    <row r="7414" spans="5:20">
      <c r="E7414" s="5"/>
      <c r="F7414" s="5"/>
      <c r="G7414" s="5"/>
      <c r="H7414" s="5"/>
      <c r="I7414" s="5"/>
      <c r="J7414" s="5"/>
      <c r="K7414" s="5"/>
      <c r="L7414" s="5"/>
      <c r="M7414" s="5"/>
      <c r="N7414" s="5"/>
      <c r="T7414" s="6"/>
    </row>
    <row r="7415" spans="5:20">
      <c r="E7415" s="5"/>
      <c r="F7415" s="5"/>
      <c r="G7415" s="5"/>
      <c r="H7415" s="5"/>
      <c r="I7415" s="5"/>
      <c r="J7415" s="5"/>
      <c r="K7415" s="5"/>
      <c r="L7415" s="5"/>
      <c r="M7415" s="5"/>
      <c r="N7415" s="5"/>
      <c r="T7415" s="6"/>
    </row>
    <row r="7416" spans="5:20">
      <c r="E7416" s="5"/>
      <c r="F7416" s="5"/>
      <c r="G7416" s="5"/>
      <c r="H7416" s="5"/>
      <c r="I7416" s="5"/>
      <c r="J7416" s="5"/>
      <c r="K7416" s="5"/>
      <c r="L7416" s="5"/>
      <c r="M7416" s="5"/>
      <c r="N7416" s="5"/>
      <c r="T7416" s="6"/>
    </row>
    <row r="7417" spans="5:20">
      <c r="E7417" s="5"/>
      <c r="F7417" s="5"/>
      <c r="G7417" s="5"/>
      <c r="H7417" s="5"/>
      <c r="I7417" s="5"/>
      <c r="J7417" s="5"/>
      <c r="K7417" s="5"/>
      <c r="L7417" s="5"/>
      <c r="M7417" s="5"/>
      <c r="N7417" s="5"/>
      <c r="T7417" s="6"/>
    </row>
    <row r="7418" spans="5:20">
      <c r="E7418" s="5"/>
      <c r="F7418" s="5"/>
      <c r="G7418" s="5"/>
      <c r="H7418" s="5"/>
      <c r="I7418" s="5"/>
      <c r="J7418" s="5"/>
      <c r="K7418" s="5"/>
      <c r="L7418" s="5"/>
      <c r="M7418" s="5"/>
      <c r="N7418" s="5"/>
      <c r="T7418" s="6"/>
    </row>
    <row r="7419" spans="5:20">
      <c r="E7419" s="5"/>
      <c r="F7419" s="5"/>
      <c r="G7419" s="5"/>
      <c r="H7419" s="5"/>
      <c r="I7419" s="5"/>
      <c r="J7419" s="5"/>
      <c r="K7419" s="5"/>
      <c r="L7419" s="5"/>
      <c r="M7419" s="5"/>
      <c r="N7419" s="5"/>
      <c r="T7419" s="6"/>
    </row>
    <row r="7420" spans="5:20">
      <c r="E7420" s="5"/>
      <c r="F7420" s="5"/>
      <c r="G7420" s="5"/>
      <c r="H7420" s="5"/>
      <c r="I7420" s="5"/>
      <c r="J7420" s="5"/>
      <c r="K7420" s="5"/>
      <c r="L7420" s="5"/>
      <c r="M7420" s="5"/>
      <c r="N7420" s="5"/>
      <c r="T7420" s="6"/>
    </row>
    <row r="7421" spans="5:20">
      <c r="E7421" s="5"/>
      <c r="F7421" s="5"/>
      <c r="G7421" s="5"/>
      <c r="H7421" s="5"/>
      <c r="I7421" s="5"/>
      <c r="J7421" s="5"/>
      <c r="K7421" s="5"/>
      <c r="L7421" s="5"/>
      <c r="M7421" s="5"/>
      <c r="N7421" s="5"/>
      <c r="T7421" s="6"/>
    </row>
    <row r="7422" spans="5:20">
      <c r="E7422" s="5"/>
      <c r="F7422" s="5"/>
      <c r="G7422" s="5"/>
      <c r="H7422" s="5"/>
      <c r="I7422" s="5"/>
      <c r="J7422" s="5"/>
      <c r="K7422" s="5"/>
      <c r="L7422" s="5"/>
      <c r="M7422" s="5"/>
      <c r="N7422" s="5"/>
      <c r="T7422" s="6"/>
    </row>
    <row r="7423" spans="5:20">
      <c r="E7423" s="5"/>
      <c r="F7423" s="5"/>
      <c r="G7423" s="5"/>
      <c r="H7423" s="5"/>
      <c r="I7423" s="5"/>
      <c r="J7423" s="5"/>
      <c r="K7423" s="5"/>
      <c r="L7423" s="5"/>
      <c r="M7423" s="5"/>
      <c r="N7423" s="5"/>
      <c r="T7423" s="6"/>
    </row>
    <row r="7424" spans="5:20">
      <c r="E7424" s="5"/>
      <c r="F7424" s="5"/>
      <c r="G7424" s="5"/>
      <c r="H7424" s="5"/>
      <c r="I7424" s="5"/>
      <c r="J7424" s="5"/>
      <c r="K7424" s="5"/>
      <c r="L7424" s="5"/>
      <c r="M7424" s="5"/>
      <c r="N7424" s="5"/>
      <c r="T7424" s="6"/>
    </row>
    <row r="7425" spans="5:20">
      <c r="E7425" s="5"/>
      <c r="F7425" s="5"/>
      <c r="G7425" s="5"/>
      <c r="H7425" s="5"/>
      <c r="I7425" s="5"/>
      <c r="J7425" s="5"/>
      <c r="K7425" s="5"/>
      <c r="L7425" s="5"/>
      <c r="M7425" s="5"/>
      <c r="N7425" s="5"/>
      <c r="T7425" s="6"/>
    </row>
    <row r="7426" spans="5:20">
      <c r="E7426" s="5"/>
      <c r="F7426" s="5"/>
      <c r="G7426" s="5"/>
      <c r="H7426" s="5"/>
      <c r="I7426" s="5"/>
      <c r="J7426" s="5"/>
      <c r="K7426" s="5"/>
      <c r="L7426" s="5"/>
      <c r="M7426" s="5"/>
      <c r="N7426" s="5"/>
      <c r="T7426" s="6"/>
    </row>
    <row r="7427" spans="5:20">
      <c r="E7427" s="5"/>
      <c r="F7427" s="5"/>
      <c r="G7427" s="5"/>
      <c r="H7427" s="5"/>
      <c r="I7427" s="5"/>
      <c r="J7427" s="5"/>
      <c r="K7427" s="5"/>
      <c r="L7427" s="5"/>
      <c r="M7427" s="5"/>
      <c r="N7427" s="5"/>
      <c r="T7427" s="6"/>
    </row>
    <row r="7428" spans="5:20">
      <c r="E7428" s="5"/>
      <c r="F7428" s="5"/>
      <c r="G7428" s="5"/>
      <c r="H7428" s="5"/>
      <c r="I7428" s="5"/>
      <c r="J7428" s="5"/>
      <c r="K7428" s="5"/>
      <c r="L7428" s="5"/>
      <c r="M7428" s="5"/>
      <c r="N7428" s="5"/>
      <c r="T7428" s="6"/>
    </row>
    <row r="7429" spans="5:20">
      <c r="E7429" s="5"/>
      <c r="F7429" s="5"/>
      <c r="G7429" s="5"/>
      <c r="H7429" s="5"/>
      <c r="I7429" s="5"/>
      <c r="J7429" s="5"/>
      <c r="K7429" s="5"/>
      <c r="L7429" s="5"/>
      <c r="M7429" s="5"/>
      <c r="N7429" s="5"/>
      <c r="T7429" s="6"/>
    </row>
    <row r="7430" spans="5:20">
      <c r="E7430" s="5"/>
      <c r="F7430" s="5"/>
      <c r="G7430" s="5"/>
      <c r="H7430" s="5"/>
      <c r="I7430" s="5"/>
      <c r="J7430" s="5"/>
      <c r="K7430" s="5"/>
      <c r="L7430" s="5"/>
      <c r="M7430" s="5"/>
      <c r="N7430" s="5"/>
      <c r="T7430" s="6"/>
    </row>
    <row r="7431" spans="5:20">
      <c r="E7431" s="5"/>
      <c r="F7431" s="5"/>
      <c r="G7431" s="5"/>
      <c r="H7431" s="5"/>
      <c r="I7431" s="5"/>
      <c r="J7431" s="5"/>
      <c r="K7431" s="5"/>
      <c r="L7431" s="5"/>
      <c r="M7431" s="5"/>
      <c r="N7431" s="5"/>
      <c r="T7431" s="6"/>
    </row>
    <row r="7432" spans="5:20">
      <c r="E7432" s="5"/>
      <c r="F7432" s="5"/>
      <c r="G7432" s="5"/>
      <c r="H7432" s="5"/>
      <c r="I7432" s="5"/>
      <c r="J7432" s="5"/>
      <c r="K7432" s="5"/>
      <c r="L7432" s="5"/>
      <c r="M7432" s="5"/>
      <c r="N7432" s="5"/>
      <c r="T7432" s="6"/>
    </row>
    <row r="7433" spans="5:20">
      <c r="E7433" s="5"/>
      <c r="F7433" s="5"/>
      <c r="G7433" s="5"/>
      <c r="H7433" s="5"/>
      <c r="I7433" s="5"/>
      <c r="J7433" s="5"/>
      <c r="K7433" s="5"/>
      <c r="L7433" s="5"/>
      <c r="M7433" s="5"/>
      <c r="N7433" s="5"/>
      <c r="T7433" s="6"/>
    </row>
    <row r="7434" spans="5:20">
      <c r="E7434" s="5"/>
      <c r="F7434" s="5"/>
      <c r="G7434" s="5"/>
      <c r="H7434" s="5"/>
      <c r="I7434" s="5"/>
      <c r="J7434" s="5"/>
      <c r="K7434" s="5"/>
      <c r="L7434" s="5"/>
      <c r="M7434" s="5"/>
      <c r="N7434" s="5"/>
      <c r="T7434" s="6"/>
    </row>
    <row r="7435" spans="5:20">
      <c r="E7435" s="5"/>
      <c r="F7435" s="5"/>
      <c r="G7435" s="5"/>
      <c r="H7435" s="5"/>
      <c r="I7435" s="5"/>
      <c r="J7435" s="5"/>
      <c r="K7435" s="5"/>
      <c r="L7435" s="5"/>
      <c r="M7435" s="5"/>
      <c r="N7435" s="5"/>
      <c r="T7435" s="6"/>
    </row>
    <row r="7436" spans="5:20">
      <c r="E7436" s="5"/>
      <c r="F7436" s="5"/>
      <c r="G7436" s="5"/>
      <c r="H7436" s="5"/>
      <c r="I7436" s="5"/>
      <c r="J7436" s="5"/>
      <c r="K7436" s="5"/>
      <c r="L7436" s="5"/>
      <c r="M7436" s="5"/>
      <c r="N7436" s="5"/>
      <c r="T7436" s="6"/>
    </row>
    <row r="7437" spans="5:20">
      <c r="E7437" s="5"/>
      <c r="F7437" s="5"/>
      <c r="G7437" s="5"/>
      <c r="H7437" s="5"/>
      <c r="I7437" s="5"/>
      <c r="J7437" s="5"/>
      <c r="K7437" s="5"/>
      <c r="L7437" s="5"/>
      <c r="M7437" s="5"/>
      <c r="N7437" s="5"/>
      <c r="T7437" s="6"/>
    </row>
    <row r="7438" spans="5:20">
      <c r="E7438" s="5"/>
      <c r="F7438" s="5"/>
      <c r="G7438" s="5"/>
      <c r="H7438" s="5"/>
      <c r="I7438" s="5"/>
      <c r="J7438" s="5"/>
      <c r="K7438" s="5"/>
      <c r="L7438" s="5"/>
      <c r="M7438" s="5"/>
      <c r="N7438" s="5"/>
      <c r="T7438" s="6"/>
    </row>
    <row r="7439" spans="5:20">
      <c r="E7439" s="5"/>
      <c r="F7439" s="5"/>
      <c r="G7439" s="5"/>
      <c r="H7439" s="5"/>
      <c r="I7439" s="5"/>
      <c r="J7439" s="5"/>
      <c r="K7439" s="5"/>
      <c r="L7439" s="5"/>
      <c r="M7439" s="5"/>
      <c r="N7439" s="5"/>
      <c r="T7439" s="6"/>
    </row>
    <row r="7440" spans="5:20">
      <c r="E7440" s="5"/>
      <c r="F7440" s="5"/>
      <c r="G7440" s="5"/>
      <c r="H7440" s="5"/>
      <c r="I7440" s="5"/>
      <c r="J7440" s="5"/>
      <c r="K7440" s="5"/>
      <c r="L7440" s="5"/>
      <c r="M7440" s="5"/>
      <c r="N7440" s="5"/>
      <c r="T7440" s="6"/>
    </row>
    <row r="7441" spans="5:20">
      <c r="E7441" s="5"/>
      <c r="F7441" s="5"/>
      <c r="G7441" s="5"/>
      <c r="H7441" s="5"/>
      <c r="I7441" s="5"/>
      <c r="J7441" s="5"/>
      <c r="K7441" s="5"/>
      <c r="L7441" s="5"/>
      <c r="M7441" s="5"/>
      <c r="N7441" s="5"/>
      <c r="T7441" s="6"/>
    </row>
    <row r="7442" spans="5:20">
      <c r="E7442" s="5"/>
      <c r="F7442" s="5"/>
      <c r="G7442" s="5"/>
      <c r="H7442" s="5"/>
      <c r="I7442" s="5"/>
      <c r="J7442" s="5"/>
      <c r="K7442" s="5"/>
      <c r="L7442" s="5"/>
      <c r="M7442" s="5"/>
      <c r="N7442" s="5"/>
      <c r="T7442" s="6"/>
    </row>
    <row r="7443" spans="5:20">
      <c r="E7443" s="5"/>
      <c r="F7443" s="5"/>
      <c r="G7443" s="5"/>
      <c r="H7443" s="5"/>
      <c r="I7443" s="5"/>
      <c r="J7443" s="5"/>
      <c r="K7443" s="5"/>
      <c r="L7443" s="5"/>
      <c r="M7443" s="5"/>
      <c r="N7443" s="5"/>
      <c r="T7443" s="6"/>
    </row>
    <row r="7444" spans="5:20">
      <c r="E7444" s="5"/>
      <c r="F7444" s="5"/>
      <c r="G7444" s="5"/>
      <c r="H7444" s="5"/>
      <c r="I7444" s="5"/>
      <c r="J7444" s="5"/>
      <c r="K7444" s="5"/>
      <c r="L7444" s="5"/>
      <c r="M7444" s="5"/>
      <c r="N7444" s="5"/>
      <c r="T7444" s="6"/>
    </row>
    <row r="7445" spans="5:20">
      <c r="E7445" s="5"/>
      <c r="F7445" s="5"/>
      <c r="G7445" s="5"/>
      <c r="H7445" s="5"/>
      <c r="I7445" s="5"/>
      <c r="J7445" s="5"/>
      <c r="K7445" s="5"/>
      <c r="L7445" s="5"/>
      <c r="M7445" s="5"/>
      <c r="N7445" s="5"/>
      <c r="T7445" s="6"/>
    </row>
    <row r="7446" spans="5:20">
      <c r="E7446" s="5"/>
      <c r="F7446" s="5"/>
      <c r="G7446" s="5"/>
      <c r="H7446" s="5"/>
      <c r="I7446" s="5"/>
      <c r="J7446" s="5"/>
      <c r="K7446" s="5"/>
      <c r="L7446" s="5"/>
      <c r="M7446" s="5"/>
      <c r="N7446" s="5"/>
      <c r="T7446" s="6"/>
    </row>
    <row r="7447" spans="5:20">
      <c r="E7447" s="5"/>
      <c r="F7447" s="5"/>
      <c r="G7447" s="5"/>
      <c r="H7447" s="5"/>
      <c r="I7447" s="5"/>
      <c r="J7447" s="5"/>
      <c r="K7447" s="5"/>
      <c r="L7447" s="5"/>
      <c r="M7447" s="5"/>
      <c r="N7447" s="5"/>
      <c r="T7447" s="6"/>
    </row>
    <row r="7448" spans="5:20">
      <c r="E7448" s="5"/>
      <c r="F7448" s="5"/>
      <c r="G7448" s="5"/>
      <c r="H7448" s="5"/>
      <c r="I7448" s="5"/>
      <c r="J7448" s="5"/>
      <c r="K7448" s="5"/>
      <c r="L7448" s="5"/>
      <c r="M7448" s="5"/>
      <c r="N7448" s="5"/>
      <c r="T7448" s="6"/>
    </row>
    <row r="7449" spans="5:20">
      <c r="E7449" s="5"/>
      <c r="F7449" s="5"/>
      <c r="G7449" s="5"/>
      <c r="H7449" s="5"/>
      <c r="I7449" s="5"/>
      <c r="J7449" s="5"/>
      <c r="K7449" s="5"/>
      <c r="L7449" s="5"/>
      <c r="M7449" s="5"/>
      <c r="N7449" s="5"/>
      <c r="T7449" s="6"/>
    </row>
    <row r="7450" spans="5:20">
      <c r="E7450" s="5"/>
      <c r="F7450" s="5"/>
      <c r="G7450" s="5"/>
      <c r="H7450" s="5"/>
      <c r="I7450" s="5"/>
      <c r="J7450" s="5"/>
      <c r="K7450" s="5"/>
      <c r="L7450" s="5"/>
      <c r="M7450" s="5"/>
      <c r="N7450" s="5"/>
      <c r="T7450" s="6"/>
    </row>
    <row r="7451" spans="5:20">
      <c r="E7451" s="5"/>
      <c r="F7451" s="5"/>
      <c r="G7451" s="5"/>
      <c r="H7451" s="5"/>
      <c r="I7451" s="5"/>
      <c r="J7451" s="5"/>
      <c r="K7451" s="5"/>
      <c r="L7451" s="5"/>
      <c r="M7451" s="5"/>
      <c r="N7451" s="5"/>
      <c r="T7451" s="6"/>
    </row>
    <row r="7452" spans="5:20">
      <c r="E7452" s="5"/>
      <c r="F7452" s="5"/>
      <c r="G7452" s="5"/>
      <c r="H7452" s="5"/>
      <c r="I7452" s="5"/>
      <c r="J7452" s="5"/>
      <c r="K7452" s="5"/>
      <c r="L7452" s="5"/>
      <c r="M7452" s="5"/>
      <c r="N7452" s="5"/>
      <c r="T7452" s="6"/>
    </row>
    <row r="7453" spans="5:20">
      <c r="E7453" s="5"/>
      <c r="F7453" s="5"/>
      <c r="G7453" s="5"/>
      <c r="H7453" s="5"/>
      <c r="I7453" s="5"/>
      <c r="J7453" s="5"/>
      <c r="K7453" s="5"/>
      <c r="L7453" s="5"/>
      <c r="M7453" s="5"/>
      <c r="N7453" s="5"/>
      <c r="T7453" s="6"/>
    </row>
    <row r="7454" spans="5:20">
      <c r="E7454" s="5"/>
      <c r="F7454" s="5"/>
      <c r="G7454" s="5"/>
      <c r="H7454" s="5"/>
      <c r="I7454" s="5"/>
      <c r="J7454" s="5"/>
      <c r="K7454" s="5"/>
      <c r="L7454" s="5"/>
      <c r="M7454" s="5"/>
      <c r="N7454" s="5"/>
      <c r="T7454" s="6"/>
    </row>
    <row r="7455" spans="5:20">
      <c r="E7455" s="5"/>
      <c r="F7455" s="5"/>
      <c r="G7455" s="5"/>
      <c r="H7455" s="5"/>
      <c r="I7455" s="5"/>
      <c r="J7455" s="5"/>
      <c r="K7455" s="5"/>
      <c r="L7455" s="5"/>
      <c r="M7455" s="5"/>
      <c r="N7455" s="5"/>
      <c r="T7455" s="6"/>
    </row>
    <row r="7456" spans="5:20">
      <c r="E7456" s="5"/>
      <c r="F7456" s="5"/>
      <c r="G7456" s="5"/>
      <c r="H7456" s="5"/>
      <c r="I7456" s="5"/>
      <c r="J7456" s="5"/>
      <c r="K7456" s="5"/>
      <c r="L7456" s="5"/>
      <c r="M7456" s="5"/>
      <c r="N7456" s="5"/>
      <c r="T7456" s="6"/>
    </row>
    <row r="7457" spans="5:20">
      <c r="E7457" s="5"/>
      <c r="F7457" s="5"/>
      <c r="G7457" s="5"/>
      <c r="H7457" s="5"/>
      <c r="I7457" s="5"/>
      <c r="J7457" s="5"/>
      <c r="K7457" s="5"/>
      <c r="L7457" s="5"/>
      <c r="M7457" s="5"/>
      <c r="N7457" s="5"/>
      <c r="T7457" s="6"/>
    </row>
    <row r="7458" spans="5:20">
      <c r="E7458" s="5"/>
      <c r="F7458" s="5"/>
      <c r="G7458" s="5"/>
      <c r="H7458" s="5"/>
      <c r="I7458" s="5"/>
      <c r="J7458" s="5"/>
      <c r="K7458" s="5"/>
      <c r="L7458" s="5"/>
      <c r="M7458" s="5"/>
      <c r="N7458" s="5"/>
      <c r="T7458" s="6"/>
    </row>
    <row r="7459" spans="5:20">
      <c r="E7459" s="5"/>
      <c r="F7459" s="5"/>
      <c r="G7459" s="5"/>
      <c r="H7459" s="5"/>
      <c r="I7459" s="5"/>
      <c r="J7459" s="5"/>
      <c r="K7459" s="5"/>
      <c r="L7459" s="5"/>
      <c r="M7459" s="5"/>
      <c r="N7459" s="5"/>
      <c r="T7459" s="6"/>
    </row>
    <row r="7460" spans="5:20">
      <c r="E7460" s="5"/>
      <c r="F7460" s="5"/>
      <c r="G7460" s="5"/>
      <c r="H7460" s="5"/>
      <c r="I7460" s="5"/>
      <c r="J7460" s="5"/>
      <c r="K7460" s="5"/>
      <c r="L7460" s="5"/>
      <c r="M7460" s="5"/>
      <c r="N7460" s="5"/>
      <c r="T7460" s="6"/>
    </row>
    <row r="7461" spans="5:20">
      <c r="E7461" s="5"/>
      <c r="F7461" s="5"/>
      <c r="G7461" s="5"/>
      <c r="H7461" s="5"/>
      <c r="I7461" s="5"/>
      <c r="J7461" s="5"/>
      <c r="K7461" s="5"/>
      <c r="L7461" s="5"/>
      <c r="M7461" s="5"/>
      <c r="N7461" s="5"/>
      <c r="T7461" s="6"/>
    </row>
    <row r="7462" spans="5:20">
      <c r="E7462" s="5"/>
      <c r="F7462" s="5"/>
      <c r="G7462" s="5"/>
      <c r="H7462" s="5"/>
      <c r="I7462" s="5"/>
      <c r="J7462" s="5"/>
      <c r="K7462" s="5"/>
      <c r="L7462" s="5"/>
      <c r="M7462" s="5"/>
      <c r="N7462" s="5"/>
      <c r="T7462" s="6"/>
    </row>
    <row r="7463" spans="5:20">
      <c r="E7463" s="5"/>
      <c r="F7463" s="5"/>
      <c r="G7463" s="5"/>
      <c r="H7463" s="5"/>
      <c r="I7463" s="5"/>
      <c r="J7463" s="5"/>
      <c r="K7463" s="5"/>
      <c r="L7463" s="5"/>
      <c r="M7463" s="5"/>
      <c r="N7463" s="5"/>
      <c r="T7463" s="6"/>
    </row>
    <row r="7464" spans="5:20">
      <c r="E7464" s="5"/>
      <c r="F7464" s="5"/>
      <c r="G7464" s="5"/>
      <c r="H7464" s="5"/>
      <c r="I7464" s="5"/>
      <c r="J7464" s="5"/>
      <c r="K7464" s="5"/>
      <c r="L7464" s="5"/>
      <c r="M7464" s="5"/>
      <c r="N7464" s="5"/>
      <c r="T7464" s="6"/>
    </row>
    <row r="7465" spans="5:20">
      <c r="E7465" s="5"/>
      <c r="F7465" s="5"/>
      <c r="G7465" s="5"/>
      <c r="H7465" s="5"/>
      <c r="I7465" s="5"/>
      <c r="J7465" s="5"/>
      <c r="K7465" s="5"/>
      <c r="L7465" s="5"/>
      <c r="M7465" s="5"/>
      <c r="N7465" s="5"/>
      <c r="T7465" s="6"/>
    </row>
    <row r="7466" spans="5:20">
      <c r="E7466" s="5"/>
      <c r="F7466" s="5"/>
      <c r="G7466" s="5"/>
      <c r="H7466" s="5"/>
      <c r="I7466" s="5"/>
      <c r="J7466" s="5"/>
      <c r="K7466" s="5"/>
      <c r="L7466" s="5"/>
      <c r="M7466" s="5"/>
      <c r="N7466" s="5"/>
      <c r="T7466" s="6"/>
    </row>
    <row r="7467" spans="5:20">
      <c r="E7467" s="5"/>
      <c r="F7467" s="5"/>
      <c r="G7467" s="5"/>
      <c r="H7467" s="5"/>
      <c r="I7467" s="5"/>
      <c r="J7467" s="5"/>
      <c r="K7467" s="5"/>
      <c r="L7467" s="5"/>
      <c r="M7467" s="5"/>
      <c r="N7467" s="5"/>
      <c r="T7467" s="6"/>
    </row>
    <row r="7468" spans="5:20">
      <c r="E7468" s="5"/>
      <c r="F7468" s="5"/>
      <c r="G7468" s="5"/>
      <c r="H7468" s="5"/>
      <c r="I7468" s="5"/>
      <c r="J7468" s="5"/>
      <c r="K7468" s="5"/>
      <c r="L7468" s="5"/>
      <c r="M7468" s="5"/>
      <c r="N7468" s="5"/>
      <c r="T7468" s="6"/>
    </row>
    <row r="7469" spans="5:20">
      <c r="E7469" s="5"/>
      <c r="F7469" s="5"/>
      <c r="G7469" s="5"/>
      <c r="H7469" s="5"/>
      <c r="I7469" s="5"/>
      <c r="J7469" s="5"/>
      <c r="K7469" s="5"/>
      <c r="L7469" s="5"/>
      <c r="M7469" s="5"/>
      <c r="N7469" s="5"/>
      <c r="T7469" s="6"/>
    </row>
    <row r="7470" spans="5:20">
      <c r="E7470" s="5"/>
      <c r="F7470" s="5"/>
      <c r="G7470" s="5"/>
      <c r="H7470" s="5"/>
      <c r="I7470" s="5"/>
      <c r="J7470" s="5"/>
      <c r="K7470" s="5"/>
      <c r="L7470" s="5"/>
      <c r="M7470" s="5"/>
      <c r="N7470" s="5"/>
      <c r="T7470" s="6"/>
    </row>
    <row r="7471" spans="5:20">
      <c r="E7471" s="5"/>
      <c r="F7471" s="5"/>
      <c r="G7471" s="5"/>
      <c r="H7471" s="5"/>
      <c r="I7471" s="5"/>
      <c r="J7471" s="5"/>
      <c r="K7471" s="5"/>
      <c r="L7471" s="5"/>
      <c r="M7471" s="5"/>
      <c r="N7471" s="5"/>
      <c r="T7471" s="6"/>
    </row>
    <row r="7472" spans="5:20">
      <c r="E7472" s="5"/>
      <c r="F7472" s="5"/>
      <c r="G7472" s="5"/>
      <c r="H7472" s="5"/>
      <c r="I7472" s="5"/>
      <c r="J7472" s="5"/>
      <c r="K7472" s="5"/>
      <c r="L7472" s="5"/>
      <c r="M7472" s="5"/>
      <c r="N7472" s="5"/>
      <c r="T7472" s="6"/>
    </row>
    <row r="7473" spans="5:20">
      <c r="E7473" s="5"/>
      <c r="F7473" s="5"/>
      <c r="G7473" s="5"/>
      <c r="H7473" s="5"/>
      <c r="I7473" s="5"/>
      <c r="J7473" s="5"/>
      <c r="K7473" s="5"/>
      <c r="L7473" s="5"/>
      <c r="M7473" s="5"/>
      <c r="N7473" s="5"/>
      <c r="T7473" s="6"/>
    </row>
    <row r="7474" spans="5:20">
      <c r="E7474" s="5"/>
      <c r="F7474" s="5"/>
      <c r="G7474" s="5"/>
      <c r="H7474" s="5"/>
      <c r="I7474" s="5"/>
      <c r="J7474" s="5"/>
      <c r="K7474" s="5"/>
      <c r="L7474" s="5"/>
      <c r="M7474" s="5"/>
      <c r="N7474" s="5"/>
      <c r="T7474" s="6"/>
    </row>
    <row r="7475" spans="5:20">
      <c r="E7475" s="5"/>
      <c r="F7475" s="5"/>
      <c r="G7475" s="5"/>
      <c r="H7475" s="5"/>
      <c r="I7475" s="5"/>
      <c r="J7475" s="5"/>
      <c r="K7475" s="5"/>
      <c r="L7475" s="5"/>
      <c r="M7475" s="5"/>
      <c r="N7475" s="5"/>
      <c r="T7475" s="6"/>
    </row>
    <row r="7476" spans="5:20">
      <c r="E7476" s="5"/>
      <c r="F7476" s="5"/>
      <c r="G7476" s="5"/>
      <c r="H7476" s="5"/>
      <c r="I7476" s="5"/>
      <c r="J7476" s="5"/>
      <c r="K7476" s="5"/>
      <c r="L7476" s="5"/>
      <c r="M7476" s="5"/>
      <c r="N7476" s="5"/>
      <c r="T7476" s="6"/>
    </row>
    <row r="7477" spans="5:20">
      <c r="E7477" s="5"/>
      <c r="F7477" s="5"/>
      <c r="G7477" s="5"/>
      <c r="H7477" s="5"/>
      <c r="I7477" s="5"/>
      <c r="J7477" s="5"/>
      <c r="K7477" s="5"/>
      <c r="L7477" s="5"/>
      <c r="M7477" s="5"/>
      <c r="N7477" s="5"/>
      <c r="T7477" s="6"/>
    </row>
    <row r="7478" spans="5:20">
      <c r="E7478" s="5"/>
      <c r="F7478" s="5"/>
      <c r="G7478" s="5"/>
      <c r="H7478" s="5"/>
      <c r="I7478" s="5"/>
      <c r="J7478" s="5"/>
      <c r="K7478" s="5"/>
      <c r="L7478" s="5"/>
      <c r="M7478" s="5"/>
      <c r="N7478" s="5"/>
      <c r="T7478" s="6"/>
    </row>
    <row r="7479" spans="5:20">
      <c r="E7479" s="5"/>
      <c r="F7479" s="5"/>
      <c r="G7479" s="5"/>
      <c r="H7479" s="5"/>
      <c r="I7479" s="5"/>
      <c r="J7479" s="5"/>
      <c r="K7479" s="5"/>
      <c r="L7479" s="5"/>
      <c r="M7479" s="5"/>
      <c r="N7479" s="5"/>
      <c r="T7479" s="6"/>
    </row>
    <row r="7480" spans="5:20">
      <c r="E7480" s="5"/>
      <c r="F7480" s="5"/>
      <c r="G7480" s="5"/>
      <c r="H7480" s="5"/>
      <c r="I7480" s="5"/>
      <c r="J7480" s="5"/>
      <c r="K7480" s="5"/>
      <c r="L7480" s="5"/>
      <c r="M7480" s="5"/>
      <c r="N7480" s="5"/>
      <c r="T7480" s="6"/>
    </row>
    <row r="7481" spans="5:20">
      <c r="E7481" s="5"/>
      <c r="F7481" s="5"/>
      <c r="G7481" s="5"/>
      <c r="H7481" s="5"/>
      <c r="I7481" s="5"/>
      <c r="J7481" s="5"/>
      <c r="K7481" s="5"/>
      <c r="L7481" s="5"/>
      <c r="M7481" s="5"/>
      <c r="N7481" s="5"/>
      <c r="T7481" s="6"/>
    </row>
    <row r="7482" spans="5:20">
      <c r="E7482" s="5"/>
      <c r="F7482" s="5"/>
      <c r="G7482" s="5"/>
      <c r="H7482" s="5"/>
      <c r="I7482" s="5"/>
      <c r="J7482" s="5"/>
      <c r="K7482" s="5"/>
      <c r="L7482" s="5"/>
      <c r="M7482" s="5"/>
      <c r="N7482" s="5"/>
      <c r="T7482" s="6"/>
    </row>
    <row r="7483" spans="5:20">
      <c r="E7483" s="5"/>
      <c r="F7483" s="5"/>
      <c r="G7483" s="5"/>
      <c r="H7483" s="5"/>
      <c r="I7483" s="5"/>
      <c r="J7483" s="5"/>
      <c r="K7483" s="5"/>
      <c r="L7483" s="5"/>
      <c r="M7483" s="5"/>
      <c r="N7483" s="5"/>
      <c r="T7483" s="6"/>
    </row>
    <row r="7484" spans="5:20">
      <c r="E7484" s="5"/>
      <c r="F7484" s="5"/>
      <c r="G7484" s="5"/>
      <c r="H7484" s="5"/>
      <c r="I7484" s="5"/>
      <c r="J7484" s="5"/>
      <c r="K7484" s="5"/>
      <c r="L7484" s="5"/>
      <c r="M7484" s="5"/>
      <c r="N7484" s="5"/>
      <c r="T7484" s="6"/>
    </row>
    <row r="7485" spans="5:20">
      <c r="E7485" s="5"/>
      <c r="F7485" s="5"/>
      <c r="G7485" s="5"/>
      <c r="H7485" s="5"/>
      <c r="I7485" s="5"/>
      <c r="J7485" s="5"/>
      <c r="K7485" s="5"/>
      <c r="L7485" s="5"/>
      <c r="M7485" s="5"/>
      <c r="N7485" s="5"/>
      <c r="T7485" s="6"/>
    </row>
    <row r="7486" spans="5:20">
      <c r="E7486" s="5"/>
      <c r="F7486" s="5"/>
      <c r="G7486" s="5"/>
      <c r="H7486" s="5"/>
      <c r="I7486" s="5"/>
      <c r="J7486" s="5"/>
      <c r="K7486" s="5"/>
      <c r="L7486" s="5"/>
      <c r="M7486" s="5"/>
      <c r="N7486" s="5"/>
      <c r="T7486" s="6"/>
    </row>
    <row r="7487" spans="5:20">
      <c r="E7487" s="5"/>
      <c r="F7487" s="5"/>
      <c r="G7487" s="5"/>
      <c r="H7487" s="5"/>
      <c r="I7487" s="5"/>
      <c r="J7487" s="5"/>
      <c r="K7487" s="5"/>
      <c r="L7487" s="5"/>
      <c r="M7487" s="5"/>
      <c r="N7487" s="5"/>
      <c r="T7487" s="6"/>
    </row>
    <row r="7488" spans="5:20">
      <c r="E7488" s="5"/>
      <c r="F7488" s="5"/>
      <c r="G7488" s="5"/>
      <c r="H7488" s="5"/>
      <c r="I7488" s="5"/>
      <c r="J7488" s="5"/>
      <c r="K7488" s="5"/>
      <c r="L7488" s="5"/>
      <c r="M7488" s="5"/>
      <c r="N7488" s="5"/>
      <c r="T7488" s="6"/>
    </row>
    <row r="7489" spans="5:20">
      <c r="E7489" s="5"/>
      <c r="F7489" s="5"/>
      <c r="G7489" s="5"/>
      <c r="H7489" s="5"/>
      <c r="I7489" s="5"/>
      <c r="J7489" s="5"/>
      <c r="K7489" s="5"/>
      <c r="L7489" s="5"/>
      <c r="M7489" s="5"/>
      <c r="N7489" s="5"/>
      <c r="T7489" s="6"/>
    </row>
    <row r="7490" spans="5:20">
      <c r="E7490" s="5"/>
      <c r="F7490" s="5"/>
      <c r="G7490" s="5"/>
      <c r="H7490" s="5"/>
      <c r="I7490" s="5"/>
      <c r="J7490" s="5"/>
      <c r="K7490" s="5"/>
      <c r="L7490" s="5"/>
      <c r="M7490" s="5"/>
      <c r="N7490" s="5"/>
      <c r="T7490" s="6"/>
    </row>
    <row r="7491" spans="5:20">
      <c r="E7491" s="5"/>
      <c r="F7491" s="5"/>
      <c r="G7491" s="5"/>
      <c r="H7491" s="5"/>
      <c r="I7491" s="5"/>
      <c r="J7491" s="5"/>
      <c r="K7491" s="5"/>
      <c r="L7491" s="5"/>
      <c r="M7491" s="5"/>
      <c r="N7491" s="5"/>
      <c r="T7491" s="6"/>
    </row>
    <row r="7492" spans="5:20">
      <c r="E7492" s="5"/>
      <c r="F7492" s="5"/>
      <c r="G7492" s="5"/>
      <c r="H7492" s="5"/>
      <c r="I7492" s="5"/>
      <c r="J7492" s="5"/>
      <c r="K7492" s="5"/>
      <c r="L7492" s="5"/>
      <c r="M7492" s="5"/>
      <c r="N7492" s="5"/>
      <c r="T7492" s="6"/>
    </row>
    <row r="7493" spans="5:20">
      <c r="E7493" s="5"/>
      <c r="F7493" s="5"/>
      <c r="G7493" s="5"/>
      <c r="H7493" s="5"/>
      <c r="I7493" s="5"/>
      <c r="J7493" s="5"/>
      <c r="K7493" s="5"/>
      <c r="L7493" s="5"/>
      <c r="M7493" s="5"/>
      <c r="N7493" s="5"/>
      <c r="T7493" s="6"/>
    </row>
    <row r="7494" spans="5:20">
      <c r="E7494" s="5"/>
      <c r="F7494" s="5"/>
      <c r="G7494" s="5"/>
      <c r="H7494" s="5"/>
      <c r="I7494" s="5"/>
      <c r="J7494" s="5"/>
      <c r="K7494" s="5"/>
      <c r="L7494" s="5"/>
      <c r="M7494" s="5"/>
      <c r="N7494" s="5"/>
      <c r="T7494" s="6"/>
    </row>
    <row r="7495" spans="5:20">
      <c r="E7495" s="5"/>
      <c r="F7495" s="5"/>
      <c r="G7495" s="5"/>
      <c r="H7495" s="5"/>
      <c r="I7495" s="5"/>
      <c r="J7495" s="5"/>
      <c r="K7495" s="5"/>
      <c r="L7495" s="5"/>
      <c r="M7495" s="5"/>
      <c r="N7495" s="5"/>
      <c r="T7495" s="6"/>
    </row>
    <row r="7496" spans="5:20">
      <c r="E7496" s="5"/>
      <c r="F7496" s="5"/>
      <c r="G7496" s="5"/>
      <c r="H7496" s="5"/>
      <c r="I7496" s="5"/>
      <c r="J7496" s="5"/>
      <c r="K7496" s="5"/>
      <c r="L7496" s="5"/>
      <c r="M7496" s="5"/>
      <c r="N7496" s="5"/>
      <c r="T7496" s="6"/>
    </row>
    <row r="7497" spans="5:20">
      <c r="E7497" s="5"/>
      <c r="F7497" s="5"/>
      <c r="G7497" s="5"/>
      <c r="H7497" s="5"/>
      <c r="I7497" s="5"/>
      <c r="J7497" s="5"/>
      <c r="K7497" s="5"/>
      <c r="L7497" s="5"/>
      <c r="M7497" s="5"/>
      <c r="N7497" s="5"/>
      <c r="T7497" s="6"/>
    </row>
    <row r="7498" spans="5:20">
      <c r="E7498" s="5"/>
      <c r="F7498" s="5"/>
      <c r="G7498" s="5"/>
      <c r="H7498" s="5"/>
      <c r="I7498" s="5"/>
      <c r="J7498" s="5"/>
      <c r="K7498" s="5"/>
      <c r="L7498" s="5"/>
      <c r="M7498" s="5"/>
      <c r="N7498" s="5"/>
      <c r="T7498" s="6"/>
    </row>
    <row r="7499" spans="5:20">
      <c r="E7499" s="5"/>
      <c r="F7499" s="5"/>
      <c r="G7499" s="5"/>
      <c r="H7499" s="5"/>
      <c r="I7499" s="5"/>
      <c r="J7499" s="5"/>
      <c r="K7499" s="5"/>
      <c r="L7499" s="5"/>
      <c r="M7499" s="5"/>
      <c r="N7499" s="5"/>
      <c r="T7499" s="6"/>
    </row>
    <row r="7500" spans="5:20">
      <c r="E7500" s="5"/>
      <c r="F7500" s="5"/>
      <c r="G7500" s="5"/>
      <c r="H7500" s="5"/>
      <c r="I7500" s="5"/>
      <c r="J7500" s="5"/>
      <c r="K7500" s="5"/>
      <c r="L7500" s="5"/>
      <c r="M7500" s="5"/>
      <c r="N7500" s="5"/>
      <c r="T7500" s="6"/>
    </row>
    <row r="7501" spans="5:20">
      <c r="E7501" s="5"/>
      <c r="F7501" s="5"/>
      <c r="G7501" s="5"/>
      <c r="H7501" s="5"/>
      <c r="I7501" s="5"/>
      <c r="J7501" s="5"/>
      <c r="K7501" s="5"/>
      <c r="L7501" s="5"/>
      <c r="M7501" s="5"/>
      <c r="N7501" s="5"/>
      <c r="T7501" s="6"/>
    </row>
    <row r="7502" spans="5:20">
      <c r="E7502" s="5"/>
      <c r="F7502" s="5"/>
      <c r="G7502" s="5"/>
      <c r="H7502" s="5"/>
      <c r="I7502" s="5"/>
      <c r="J7502" s="5"/>
      <c r="K7502" s="5"/>
      <c r="L7502" s="5"/>
      <c r="M7502" s="5"/>
      <c r="N7502" s="5"/>
      <c r="T7502" s="6"/>
    </row>
    <row r="7503" spans="5:20">
      <c r="E7503" s="5"/>
      <c r="F7503" s="5"/>
      <c r="G7503" s="5"/>
      <c r="H7503" s="5"/>
      <c r="I7503" s="5"/>
      <c r="J7503" s="5"/>
      <c r="K7503" s="5"/>
      <c r="L7503" s="5"/>
      <c r="M7503" s="5"/>
      <c r="N7503" s="5"/>
      <c r="T7503" s="6"/>
    </row>
    <row r="7504" spans="5:20">
      <c r="E7504" s="5"/>
      <c r="F7504" s="5"/>
      <c r="G7504" s="5"/>
      <c r="H7504" s="5"/>
      <c r="I7504" s="5"/>
      <c r="J7504" s="5"/>
      <c r="K7504" s="5"/>
      <c r="L7504" s="5"/>
      <c r="M7504" s="5"/>
      <c r="N7504" s="5"/>
      <c r="T7504" s="6"/>
    </row>
    <row r="7505" spans="5:20">
      <c r="E7505" s="5"/>
      <c r="F7505" s="5"/>
      <c r="G7505" s="5"/>
      <c r="H7505" s="5"/>
      <c r="I7505" s="5"/>
      <c r="J7505" s="5"/>
      <c r="K7505" s="5"/>
      <c r="L7505" s="5"/>
      <c r="M7505" s="5"/>
      <c r="N7505" s="5"/>
      <c r="T7505" s="6"/>
    </row>
    <row r="7506" spans="5:20">
      <c r="E7506" s="5"/>
      <c r="F7506" s="5"/>
      <c r="G7506" s="5"/>
      <c r="H7506" s="5"/>
      <c r="I7506" s="5"/>
      <c r="J7506" s="5"/>
      <c r="K7506" s="5"/>
      <c r="L7506" s="5"/>
      <c r="M7506" s="5"/>
      <c r="N7506" s="5"/>
      <c r="T7506" s="6"/>
    </row>
    <row r="7507" spans="5:20">
      <c r="E7507" s="5"/>
      <c r="F7507" s="5"/>
      <c r="G7507" s="5"/>
      <c r="H7507" s="5"/>
      <c r="I7507" s="5"/>
      <c r="J7507" s="5"/>
      <c r="K7507" s="5"/>
      <c r="L7507" s="5"/>
      <c r="M7507" s="5"/>
      <c r="N7507" s="5"/>
      <c r="T7507" s="6"/>
    </row>
    <row r="7508" spans="5:20">
      <c r="E7508" s="5"/>
      <c r="F7508" s="5"/>
      <c r="G7508" s="5"/>
      <c r="H7508" s="5"/>
      <c r="I7508" s="5"/>
      <c r="J7508" s="5"/>
      <c r="K7508" s="5"/>
      <c r="L7508" s="5"/>
      <c r="M7508" s="5"/>
      <c r="N7508" s="5"/>
      <c r="T7508" s="6"/>
    </row>
    <row r="7509" spans="5:20">
      <c r="E7509" s="5"/>
      <c r="F7509" s="5"/>
      <c r="G7509" s="5"/>
      <c r="H7509" s="5"/>
      <c r="I7509" s="5"/>
      <c r="J7509" s="5"/>
      <c r="K7509" s="5"/>
      <c r="L7509" s="5"/>
      <c r="M7509" s="5"/>
      <c r="N7509" s="5"/>
      <c r="T7509" s="6"/>
    </row>
    <row r="7510" spans="5:20">
      <c r="E7510" s="5"/>
      <c r="F7510" s="5"/>
      <c r="G7510" s="5"/>
      <c r="H7510" s="5"/>
      <c r="I7510" s="5"/>
      <c r="J7510" s="5"/>
      <c r="K7510" s="5"/>
      <c r="L7510" s="5"/>
      <c r="M7510" s="5"/>
      <c r="N7510" s="5"/>
      <c r="T7510" s="6"/>
    </row>
    <row r="7511" spans="5:20">
      <c r="E7511" s="5"/>
      <c r="F7511" s="5"/>
      <c r="G7511" s="5"/>
      <c r="H7511" s="5"/>
      <c r="I7511" s="5"/>
      <c r="J7511" s="5"/>
      <c r="K7511" s="5"/>
      <c r="L7511" s="5"/>
      <c r="M7511" s="5"/>
      <c r="N7511" s="5"/>
      <c r="T7511" s="6"/>
    </row>
    <row r="7512" spans="5:20">
      <c r="E7512" s="5"/>
      <c r="F7512" s="5"/>
      <c r="G7512" s="5"/>
      <c r="H7512" s="5"/>
      <c r="I7512" s="5"/>
      <c r="J7512" s="5"/>
      <c r="K7512" s="5"/>
      <c r="L7512" s="5"/>
      <c r="M7512" s="5"/>
      <c r="N7512" s="5"/>
      <c r="T7512" s="6"/>
    </row>
    <row r="7513" spans="5:20">
      <c r="E7513" s="5"/>
      <c r="F7513" s="5"/>
      <c r="G7513" s="5"/>
      <c r="H7513" s="5"/>
      <c r="I7513" s="5"/>
      <c r="J7513" s="5"/>
      <c r="K7513" s="5"/>
      <c r="L7513" s="5"/>
      <c r="M7513" s="5"/>
      <c r="N7513" s="5"/>
      <c r="T7513" s="6"/>
    </row>
    <row r="7514" spans="5:20">
      <c r="E7514" s="5"/>
      <c r="F7514" s="5"/>
      <c r="G7514" s="5"/>
      <c r="H7514" s="5"/>
      <c r="I7514" s="5"/>
      <c r="J7514" s="5"/>
      <c r="K7514" s="5"/>
      <c r="L7514" s="5"/>
      <c r="M7514" s="5"/>
      <c r="N7514" s="5"/>
      <c r="T7514" s="6"/>
    </row>
    <row r="7515" spans="5:20">
      <c r="E7515" s="5"/>
      <c r="F7515" s="5"/>
      <c r="G7515" s="5"/>
      <c r="H7515" s="5"/>
      <c r="I7515" s="5"/>
      <c r="J7515" s="5"/>
      <c r="K7515" s="5"/>
      <c r="L7515" s="5"/>
      <c r="M7515" s="5"/>
      <c r="N7515" s="5"/>
      <c r="T7515" s="6"/>
    </row>
    <row r="7516" spans="5:20">
      <c r="E7516" s="5"/>
      <c r="F7516" s="5"/>
      <c r="G7516" s="5"/>
      <c r="H7516" s="5"/>
      <c r="I7516" s="5"/>
      <c r="J7516" s="5"/>
      <c r="K7516" s="5"/>
      <c r="L7516" s="5"/>
      <c r="M7516" s="5"/>
      <c r="N7516" s="5"/>
      <c r="T7516" s="6"/>
    </row>
    <row r="7517" spans="5:20">
      <c r="E7517" s="5"/>
      <c r="F7517" s="5"/>
      <c r="G7517" s="5"/>
      <c r="H7517" s="5"/>
      <c r="I7517" s="5"/>
      <c r="J7517" s="5"/>
      <c r="K7517" s="5"/>
      <c r="L7517" s="5"/>
      <c r="M7517" s="5"/>
      <c r="N7517" s="5"/>
      <c r="T7517" s="6"/>
    </row>
    <row r="7518" spans="5:20">
      <c r="E7518" s="5"/>
      <c r="F7518" s="5"/>
      <c r="G7518" s="5"/>
      <c r="H7518" s="5"/>
      <c r="I7518" s="5"/>
      <c r="J7518" s="5"/>
      <c r="K7518" s="5"/>
      <c r="L7518" s="5"/>
      <c r="M7518" s="5"/>
      <c r="N7518" s="5"/>
      <c r="T7518" s="6"/>
    </row>
    <row r="7519" spans="5:20">
      <c r="E7519" s="5"/>
      <c r="F7519" s="5"/>
      <c r="G7519" s="5"/>
      <c r="H7519" s="5"/>
      <c r="I7519" s="5"/>
      <c r="J7519" s="5"/>
      <c r="K7519" s="5"/>
      <c r="L7519" s="5"/>
      <c r="M7519" s="5"/>
      <c r="N7519" s="5"/>
      <c r="T7519" s="6"/>
    </row>
    <row r="7520" spans="5:20">
      <c r="E7520" s="5"/>
      <c r="F7520" s="5"/>
      <c r="G7520" s="5"/>
      <c r="H7520" s="5"/>
      <c r="I7520" s="5"/>
      <c r="J7520" s="5"/>
      <c r="K7520" s="5"/>
      <c r="L7520" s="5"/>
      <c r="M7520" s="5"/>
      <c r="N7520" s="5"/>
      <c r="T7520" s="6"/>
    </row>
    <row r="7521" spans="5:20">
      <c r="E7521" s="5"/>
      <c r="F7521" s="5"/>
      <c r="G7521" s="5"/>
      <c r="H7521" s="5"/>
      <c r="I7521" s="5"/>
      <c r="J7521" s="5"/>
      <c r="K7521" s="5"/>
      <c r="L7521" s="5"/>
      <c r="M7521" s="5"/>
      <c r="N7521" s="5"/>
      <c r="T7521" s="6"/>
    </row>
    <row r="7522" spans="5:20">
      <c r="E7522" s="5"/>
      <c r="F7522" s="5"/>
      <c r="G7522" s="5"/>
      <c r="H7522" s="5"/>
      <c r="I7522" s="5"/>
      <c r="J7522" s="5"/>
      <c r="K7522" s="5"/>
      <c r="L7522" s="5"/>
      <c r="M7522" s="5"/>
      <c r="N7522" s="5"/>
      <c r="T7522" s="6"/>
    </row>
    <row r="7523" spans="5:20">
      <c r="E7523" s="5"/>
      <c r="F7523" s="5"/>
      <c r="G7523" s="5"/>
      <c r="H7523" s="5"/>
      <c r="I7523" s="5"/>
      <c r="J7523" s="5"/>
      <c r="K7523" s="5"/>
      <c r="L7523" s="5"/>
      <c r="M7523" s="5"/>
      <c r="N7523" s="5"/>
      <c r="T7523" s="6"/>
    </row>
    <row r="7524" spans="5:20">
      <c r="E7524" s="5"/>
      <c r="F7524" s="5"/>
      <c r="G7524" s="5"/>
      <c r="H7524" s="5"/>
      <c r="I7524" s="5"/>
      <c r="J7524" s="5"/>
      <c r="K7524" s="5"/>
      <c r="L7524" s="5"/>
      <c r="M7524" s="5"/>
      <c r="N7524" s="5"/>
      <c r="T7524" s="6"/>
    </row>
    <row r="7525" spans="5:20">
      <c r="E7525" s="5"/>
      <c r="F7525" s="5"/>
      <c r="G7525" s="5"/>
      <c r="H7525" s="5"/>
      <c r="I7525" s="5"/>
      <c r="J7525" s="5"/>
      <c r="K7525" s="5"/>
      <c r="L7525" s="5"/>
      <c r="M7525" s="5"/>
      <c r="N7525" s="5"/>
      <c r="T7525" s="6"/>
    </row>
    <row r="7526" spans="5:20">
      <c r="E7526" s="5"/>
      <c r="F7526" s="5"/>
      <c r="G7526" s="5"/>
      <c r="H7526" s="5"/>
      <c r="I7526" s="5"/>
      <c r="J7526" s="5"/>
      <c r="K7526" s="5"/>
      <c r="L7526" s="5"/>
      <c r="M7526" s="5"/>
      <c r="N7526" s="5"/>
      <c r="T7526" s="6"/>
    </row>
    <row r="7527" spans="5:20">
      <c r="E7527" s="5"/>
      <c r="F7527" s="5"/>
      <c r="G7527" s="5"/>
      <c r="H7527" s="5"/>
      <c r="I7527" s="5"/>
      <c r="J7527" s="5"/>
      <c r="K7527" s="5"/>
      <c r="L7527" s="5"/>
      <c r="M7527" s="5"/>
      <c r="N7527" s="5"/>
      <c r="T7527" s="6"/>
    </row>
    <row r="7528" spans="5:20">
      <c r="E7528" s="5"/>
      <c r="F7528" s="5"/>
      <c r="G7528" s="5"/>
      <c r="H7528" s="5"/>
      <c r="I7528" s="5"/>
      <c r="J7528" s="5"/>
      <c r="K7528" s="5"/>
      <c r="L7528" s="5"/>
      <c r="M7528" s="5"/>
      <c r="N7528" s="5"/>
      <c r="T7528" s="6"/>
    </row>
    <row r="7529" spans="5:20">
      <c r="E7529" s="5"/>
      <c r="F7529" s="5"/>
      <c r="G7529" s="5"/>
      <c r="H7529" s="5"/>
      <c r="I7529" s="5"/>
      <c r="J7529" s="5"/>
      <c r="K7529" s="5"/>
      <c r="L7529" s="5"/>
      <c r="M7529" s="5"/>
      <c r="N7529" s="5"/>
      <c r="T7529" s="6"/>
    </row>
    <row r="7530" spans="5:20">
      <c r="E7530" s="5"/>
      <c r="F7530" s="5"/>
      <c r="G7530" s="5"/>
      <c r="H7530" s="5"/>
      <c r="I7530" s="5"/>
      <c r="J7530" s="5"/>
      <c r="K7530" s="5"/>
      <c r="L7530" s="5"/>
      <c r="M7530" s="5"/>
      <c r="N7530" s="5"/>
      <c r="T7530" s="6"/>
    </row>
    <row r="7531" spans="5:20">
      <c r="E7531" s="5"/>
      <c r="F7531" s="5"/>
      <c r="G7531" s="5"/>
      <c r="H7531" s="5"/>
      <c r="I7531" s="5"/>
      <c r="J7531" s="5"/>
      <c r="K7531" s="5"/>
      <c r="L7531" s="5"/>
      <c r="M7531" s="5"/>
      <c r="N7531" s="5"/>
      <c r="T7531" s="6"/>
    </row>
    <row r="7532" spans="5:20">
      <c r="E7532" s="5"/>
      <c r="F7532" s="5"/>
      <c r="G7532" s="5"/>
      <c r="H7532" s="5"/>
      <c r="I7532" s="5"/>
      <c r="J7532" s="5"/>
      <c r="K7532" s="5"/>
      <c r="L7532" s="5"/>
      <c r="M7532" s="5"/>
      <c r="N7532" s="5"/>
      <c r="T7532" s="6"/>
    </row>
    <row r="7533" spans="5:20">
      <c r="E7533" s="5"/>
      <c r="F7533" s="5"/>
      <c r="G7533" s="5"/>
      <c r="H7533" s="5"/>
      <c r="I7533" s="5"/>
      <c r="J7533" s="5"/>
      <c r="K7533" s="5"/>
      <c r="L7533" s="5"/>
      <c r="M7533" s="5"/>
      <c r="N7533" s="5"/>
      <c r="T7533" s="6"/>
    </row>
    <row r="7534" spans="5:20">
      <c r="E7534" s="5"/>
      <c r="F7534" s="5"/>
      <c r="G7534" s="5"/>
      <c r="H7534" s="5"/>
      <c r="I7534" s="5"/>
      <c r="J7534" s="5"/>
      <c r="K7534" s="5"/>
      <c r="L7534" s="5"/>
      <c r="M7534" s="5"/>
      <c r="N7534" s="5"/>
      <c r="T7534" s="6"/>
    </row>
    <row r="7535" spans="5:20">
      <c r="E7535" s="5"/>
      <c r="F7535" s="5"/>
      <c r="G7535" s="5"/>
      <c r="H7535" s="5"/>
      <c r="I7535" s="5"/>
      <c r="J7535" s="5"/>
      <c r="K7535" s="5"/>
      <c r="L7535" s="5"/>
      <c r="M7535" s="5"/>
      <c r="N7535" s="5"/>
      <c r="T7535" s="6"/>
    </row>
    <row r="7536" spans="5:20">
      <c r="E7536" s="5"/>
      <c r="F7536" s="5"/>
      <c r="G7536" s="5"/>
      <c r="H7536" s="5"/>
      <c r="I7536" s="5"/>
      <c r="J7536" s="5"/>
      <c r="K7536" s="5"/>
      <c r="L7536" s="5"/>
      <c r="M7536" s="5"/>
      <c r="N7536" s="5"/>
      <c r="T7536" s="6"/>
    </row>
    <row r="7537" spans="5:20">
      <c r="E7537" s="5"/>
      <c r="F7537" s="5"/>
      <c r="G7537" s="5"/>
      <c r="H7537" s="5"/>
      <c r="I7537" s="5"/>
      <c r="J7537" s="5"/>
      <c r="K7537" s="5"/>
      <c r="L7537" s="5"/>
      <c r="M7537" s="5"/>
      <c r="N7537" s="5"/>
      <c r="T7537" s="6"/>
    </row>
    <row r="7538" spans="5:20">
      <c r="E7538" s="5"/>
      <c r="F7538" s="5"/>
      <c r="G7538" s="5"/>
      <c r="H7538" s="5"/>
      <c r="I7538" s="5"/>
      <c r="J7538" s="5"/>
      <c r="K7538" s="5"/>
      <c r="L7538" s="5"/>
      <c r="M7538" s="5"/>
      <c r="N7538" s="5"/>
      <c r="T7538" s="6"/>
    </row>
    <row r="7539" spans="5:20">
      <c r="E7539" s="5"/>
      <c r="F7539" s="5"/>
      <c r="G7539" s="5"/>
      <c r="H7539" s="5"/>
      <c r="I7539" s="5"/>
      <c r="J7539" s="5"/>
      <c r="K7539" s="5"/>
      <c r="L7539" s="5"/>
      <c r="M7539" s="5"/>
      <c r="N7539" s="5"/>
      <c r="T7539" s="6"/>
    </row>
    <row r="7540" spans="5:20">
      <c r="E7540" s="5"/>
      <c r="F7540" s="5"/>
      <c r="G7540" s="5"/>
      <c r="H7540" s="5"/>
      <c r="I7540" s="5"/>
      <c r="J7540" s="5"/>
      <c r="K7540" s="5"/>
      <c r="L7540" s="5"/>
      <c r="M7540" s="5"/>
      <c r="N7540" s="5"/>
      <c r="T7540" s="6"/>
    </row>
    <row r="7541" spans="5:20">
      <c r="E7541" s="5"/>
      <c r="F7541" s="5"/>
      <c r="G7541" s="5"/>
      <c r="H7541" s="5"/>
      <c r="I7541" s="5"/>
      <c r="J7541" s="5"/>
      <c r="K7541" s="5"/>
      <c r="L7541" s="5"/>
      <c r="M7541" s="5"/>
      <c r="N7541" s="5"/>
      <c r="T7541" s="6"/>
    </row>
    <row r="7542" spans="5:20">
      <c r="E7542" s="5"/>
      <c r="F7542" s="5"/>
      <c r="G7542" s="5"/>
      <c r="H7542" s="5"/>
      <c r="I7542" s="5"/>
      <c r="J7542" s="5"/>
      <c r="K7542" s="5"/>
      <c r="L7542" s="5"/>
      <c r="M7542" s="5"/>
      <c r="N7542" s="5"/>
      <c r="T7542" s="6"/>
    </row>
    <row r="7543" spans="5:20">
      <c r="E7543" s="5"/>
      <c r="F7543" s="5"/>
      <c r="G7543" s="5"/>
      <c r="H7543" s="5"/>
      <c r="I7543" s="5"/>
      <c r="J7543" s="5"/>
      <c r="K7543" s="5"/>
      <c r="L7543" s="5"/>
      <c r="M7543" s="5"/>
      <c r="N7543" s="5"/>
      <c r="T7543" s="6"/>
    </row>
    <row r="7544" spans="5:20">
      <c r="E7544" s="5"/>
      <c r="F7544" s="5"/>
      <c r="G7544" s="5"/>
      <c r="H7544" s="5"/>
      <c r="I7544" s="5"/>
      <c r="J7544" s="5"/>
      <c r="K7544" s="5"/>
      <c r="L7544" s="5"/>
      <c r="M7544" s="5"/>
      <c r="N7544" s="5"/>
      <c r="T7544" s="6"/>
    </row>
    <row r="7545" spans="5:20">
      <c r="E7545" s="5"/>
      <c r="F7545" s="5"/>
      <c r="G7545" s="5"/>
      <c r="H7545" s="5"/>
      <c r="I7545" s="5"/>
      <c r="J7545" s="5"/>
      <c r="K7545" s="5"/>
      <c r="L7545" s="5"/>
      <c r="M7545" s="5"/>
      <c r="N7545" s="5"/>
      <c r="T7545" s="6"/>
    </row>
    <row r="7546" spans="5:20">
      <c r="E7546" s="5"/>
      <c r="F7546" s="5"/>
      <c r="G7546" s="5"/>
      <c r="H7546" s="5"/>
      <c r="I7546" s="5"/>
      <c r="J7546" s="5"/>
      <c r="K7546" s="5"/>
      <c r="L7546" s="5"/>
      <c r="M7546" s="5"/>
      <c r="N7546" s="5"/>
      <c r="T7546" s="6"/>
    </row>
    <row r="7547" spans="5:20">
      <c r="E7547" s="5"/>
      <c r="F7547" s="5"/>
      <c r="G7547" s="5"/>
      <c r="H7547" s="5"/>
      <c r="I7547" s="5"/>
      <c r="J7547" s="5"/>
      <c r="K7547" s="5"/>
      <c r="L7547" s="5"/>
      <c r="M7547" s="5"/>
      <c r="N7547" s="5"/>
      <c r="T7547" s="6"/>
    </row>
    <row r="7548" spans="5:20">
      <c r="E7548" s="5"/>
      <c r="F7548" s="5"/>
      <c r="G7548" s="5"/>
      <c r="H7548" s="5"/>
      <c r="I7548" s="5"/>
      <c r="J7548" s="5"/>
      <c r="K7548" s="5"/>
      <c r="L7548" s="5"/>
      <c r="M7548" s="5"/>
      <c r="N7548" s="5"/>
      <c r="T7548" s="6"/>
    </row>
    <row r="7549" spans="5:20">
      <c r="E7549" s="5"/>
      <c r="F7549" s="5"/>
      <c r="G7549" s="5"/>
      <c r="H7549" s="5"/>
      <c r="I7549" s="5"/>
      <c r="J7549" s="5"/>
      <c r="K7549" s="5"/>
      <c r="L7549" s="5"/>
      <c r="M7549" s="5"/>
      <c r="N7549" s="5"/>
      <c r="T7549" s="6"/>
    </row>
    <row r="7550" spans="5:20">
      <c r="E7550" s="5"/>
      <c r="F7550" s="5"/>
      <c r="G7550" s="5"/>
      <c r="H7550" s="5"/>
      <c r="I7550" s="5"/>
      <c r="J7550" s="5"/>
      <c r="K7550" s="5"/>
      <c r="L7550" s="5"/>
      <c r="M7550" s="5"/>
      <c r="N7550" s="5"/>
      <c r="T7550" s="6"/>
    </row>
    <row r="7551" spans="5:20">
      <c r="E7551" s="5"/>
      <c r="F7551" s="5"/>
      <c r="G7551" s="5"/>
      <c r="H7551" s="5"/>
      <c r="I7551" s="5"/>
      <c r="J7551" s="5"/>
      <c r="K7551" s="5"/>
      <c r="L7551" s="5"/>
      <c r="M7551" s="5"/>
      <c r="N7551" s="5"/>
      <c r="T7551" s="6"/>
    </row>
    <row r="7552" spans="5:20">
      <c r="E7552" s="5"/>
      <c r="F7552" s="5"/>
      <c r="G7552" s="5"/>
      <c r="H7552" s="5"/>
      <c r="I7552" s="5"/>
      <c r="J7552" s="5"/>
      <c r="K7552" s="5"/>
      <c r="L7552" s="5"/>
      <c r="M7552" s="5"/>
      <c r="N7552" s="5"/>
      <c r="T7552" s="6"/>
    </row>
    <row r="7553" spans="5:20">
      <c r="E7553" s="5"/>
      <c r="F7553" s="5"/>
      <c r="G7553" s="5"/>
      <c r="H7553" s="5"/>
      <c r="I7553" s="5"/>
      <c r="J7553" s="5"/>
      <c r="K7553" s="5"/>
      <c r="L7553" s="5"/>
      <c r="M7553" s="5"/>
      <c r="N7553" s="5"/>
      <c r="T7553" s="6"/>
    </row>
    <row r="7554" spans="5:20">
      <c r="E7554" s="5"/>
      <c r="F7554" s="5"/>
      <c r="G7554" s="5"/>
      <c r="H7554" s="5"/>
      <c r="I7554" s="5"/>
      <c r="J7554" s="5"/>
      <c r="K7554" s="5"/>
      <c r="L7554" s="5"/>
      <c r="M7554" s="5"/>
      <c r="N7554" s="5"/>
      <c r="T7554" s="6"/>
    </row>
    <row r="7555" spans="5:20">
      <c r="E7555" s="5"/>
      <c r="F7555" s="5"/>
      <c r="G7555" s="5"/>
      <c r="H7555" s="5"/>
      <c r="I7555" s="5"/>
      <c r="J7555" s="5"/>
      <c r="K7555" s="5"/>
      <c r="L7555" s="5"/>
      <c r="M7555" s="5"/>
      <c r="N7555" s="5"/>
      <c r="T7555" s="6"/>
    </row>
    <row r="7556" spans="5:20">
      <c r="E7556" s="5"/>
      <c r="F7556" s="5"/>
      <c r="G7556" s="5"/>
      <c r="H7556" s="5"/>
      <c r="I7556" s="5"/>
      <c r="J7556" s="5"/>
      <c r="K7556" s="5"/>
      <c r="L7556" s="5"/>
      <c r="M7556" s="5"/>
      <c r="N7556" s="5"/>
      <c r="T7556" s="6"/>
    </row>
    <row r="7557" spans="5:20">
      <c r="E7557" s="5"/>
      <c r="F7557" s="5"/>
      <c r="G7557" s="5"/>
      <c r="H7557" s="5"/>
      <c r="I7557" s="5"/>
      <c r="J7557" s="5"/>
      <c r="K7557" s="5"/>
      <c r="L7557" s="5"/>
      <c r="M7557" s="5"/>
      <c r="N7557" s="5"/>
      <c r="T7557" s="6"/>
    </row>
    <row r="7558" spans="5:20">
      <c r="E7558" s="5"/>
      <c r="F7558" s="5"/>
      <c r="G7558" s="5"/>
      <c r="H7558" s="5"/>
      <c r="I7558" s="5"/>
      <c r="J7558" s="5"/>
      <c r="K7558" s="5"/>
      <c r="L7558" s="5"/>
      <c r="M7558" s="5"/>
      <c r="N7558" s="5"/>
      <c r="T7558" s="6"/>
    </row>
    <row r="7559" spans="5:20">
      <c r="E7559" s="5"/>
      <c r="F7559" s="5"/>
      <c r="G7559" s="5"/>
      <c r="H7559" s="5"/>
      <c r="I7559" s="5"/>
      <c r="J7559" s="5"/>
      <c r="K7559" s="5"/>
      <c r="L7559" s="5"/>
      <c r="M7559" s="5"/>
      <c r="N7559" s="5"/>
      <c r="T7559" s="6"/>
    </row>
    <row r="7560" spans="5:20">
      <c r="E7560" s="5"/>
      <c r="F7560" s="5"/>
      <c r="G7560" s="5"/>
      <c r="H7560" s="5"/>
      <c r="I7560" s="5"/>
      <c r="J7560" s="5"/>
      <c r="K7560" s="5"/>
      <c r="L7560" s="5"/>
      <c r="M7560" s="5"/>
      <c r="N7560" s="5"/>
      <c r="T7560" s="6"/>
    </row>
    <row r="7561" spans="5:20">
      <c r="E7561" s="5"/>
      <c r="F7561" s="5"/>
      <c r="G7561" s="5"/>
      <c r="H7561" s="5"/>
      <c r="I7561" s="5"/>
      <c r="J7561" s="5"/>
      <c r="K7561" s="5"/>
      <c r="L7561" s="5"/>
      <c r="M7561" s="5"/>
      <c r="N7561" s="5"/>
      <c r="T7561" s="6"/>
    </row>
    <row r="7562" spans="5:20">
      <c r="E7562" s="5"/>
      <c r="F7562" s="5"/>
      <c r="G7562" s="5"/>
      <c r="H7562" s="5"/>
      <c r="I7562" s="5"/>
      <c r="J7562" s="5"/>
      <c r="K7562" s="5"/>
      <c r="L7562" s="5"/>
      <c r="M7562" s="5"/>
      <c r="N7562" s="5"/>
      <c r="T7562" s="6"/>
    </row>
    <row r="7563" spans="5:20">
      <c r="E7563" s="5"/>
      <c r="F7563" s="5"/>
      <c r="G7563" s="5"/>
      <c r="H7563" s="5"/>
      <c r="I7563" s="5"/>
      <c r="J7563" s="5"/>
      <c r="K7563" s="5"/>
      <c r="L7563" s="5"/>
      <c r="M7563" s="5"/>
      <c r="N7563" s="5"/>
      <c r="T7563" s="6"/>
    </row>
    <row r="7564" spans="5:20">
      <c r="E7564" s="5"/>
      <c r="F7564" s="5"/>
      <c r="G7564" s="5"/>
      <c r="H7564" s="5"/>
      <c r="I7564" s="5"/>
      <c r="J7564" s="5"/>
      <c r="K7564" s="5"/>
      <c r="L7564" s="5"/>
      <c r="M7564" s="5"/>
      <c r="N7564" s="5"/>
      <c r="T7564" s="6"/>
    </row>
    <row r="7565" spans="5:20">
      <c r="E7565" s="5"/>
      <c r="F7565" s="5"/>
      <c r="G7565" s="5"/>
      <c r="H7565" s="5"/>
      <c r="I7565" s="5"/>
      <c r="J7565" s="5"/>
      <c r="K7565" s="5"/>
      <c r="L7565" s="5"/>
      <c r="M7565" s="5"/>
      <c r="N7565" s="5"/>
      <c r="T7565" s="6"/>
    </row>
    <row r="7566" spans="5:20">
      <c r="E7566" s="5"/>
      <c r="F7566" s="5"/>
      <c r="G7566" s="5"/>
      <c r="H7566" s="5"/>
      <c r="I7566" s="5"/>
      <c r="J7566" s="5"/>
      <c r="K7566" s="5"/>
      <c r="L7566" s="5"/>
      <c r="M7566" s="5"/>
      <c r="N7566" s="5"/>
      <c r="T7566" s="6"/>
    </row>
    <row r="7567" spans="5:20">
      <c r="E7567" s="5"/>
      <c r="F7567" s="5"/>
      <c r="G7567" s="5"/>
      <c r="H7567" s="5"/>
      <c r="I7567" s="5"/>
      <c r="J7567" s="5"/>
      <c r="K7567" s="5"/>
      <c r="L7567" s="5"/>
      <c r="M7567" s="5"/>
      <c r="N7567" s="5"/>
      <c r="T7567" s="6"/>
    </row>
    <row r="7568" spans="5:20">
      <c r="E7568" s="5"/>
      <c r="F7568" s="5"/>
      <c r="G7568" s="5"/>
      <c r="H7568" s="5"/>
      <c r="I7568" s="5"/>
      <c r="J7568" s="5"/>
      <c r="K7568" s="5"/>
      <c r="L7568" s="5"/>
      <c r="M7568" s="5"/>
      <c r="N7568" s="5"/>
      <c r="T7568" s="6"/>
    </row>
    <row r="7569" spans="5:20">
      <c r="E7569" s="5"/>
      <c r="F7569" s="5"/>
      <c r="G7569" s="5"/>
      <c r="H7569" s="5"/>
      <c r="I7569" s="5"/>
      <c r="J7569" s="5"/>
      <c r="K7569" s="5"/>
      <c r="L7569" s="5"/>
      <c r="M7569" s="5"/>
      <c r="N7569" s="5"/>
      <c r="T7569" s="6"/>
    </row>
    <row r="7570" spans="5:20">
      <c r="E7570" s="5"/>
      <c r="F7570" s="5"/>
      <c r="G7570" s="5"/>
      <c r="H7570" s="5"/>
      <c r="I7570" s="5"/>
      <c r="J7570" s="5"/>
      <c r="K7570" s="5"/>
      <c r="L7570" s="5"/>
      <c r="M7570" s="5"/>
      <c r="N7570" s="5"/>
      <c r="T7570" s="6"/>
    </row>
    <row r="7571" spans="5:20">
      <c r="E7571" s="5"/>
      <c r="F7571" s="5"/>
      <c r="G7571" s="5"/>
      <c r="H7571" s="5"/>
      <c r="I7571" s="5"/>
      <c r="J7571" s="5"/>
      <c r="K7571" s="5"/>
      <c r="L7571" s="5"/>
      <c r="M7571" s="5"/>
      <c r="N7571" s="5"/>
      <c r="T7571" s="6"/>
    </row>
    <row r="7572" spans="5:20">
      <c r="E7572" s="5"/>
      <c r="F7572" s="5"/>
      <c r="G7572" s="5"/>
      <c r="H7572" s="5"/>
      <c r="I7572" s="5"/>
      <c r="J7572" s="5"/>
      <c r="K7572" s="5"/>
      <c r="L7572" s="5"/>
      <c r="M7572" s="5"/>
      <c r="N7572" s="5"/>
      <c r="T7572" s="6"/>
    </row>
    <row r="7573" spans="5:20">
      <c r="E7573" s="5"/>
      <c r="F7573" s="5"/>
      <c r="G7573" s="5"/>
      <c r="H7573" s="5"/>
      <c r="I7573" s="5"/>
      <c r="J7573" s="5"/>
      <c r="K7573" s="5"/>
      <c r="L7573" s="5"/>
      <c r="M7573" s="5"/>
      <c r="N7573" s="5"/>
      <c r="T7573" s="6"/>
    </row>
    <row r="7574" spans="5:20">
      <c r="E7574" s="5"/>
      <c r="F7574" s="5"/>
      <c r="G7574" s="5"/>
      <c r="H7574" s="5"/>
      <c r="I7574" s="5"/>
      <c r="J7574" s="5"/>
      <c r="K7574" s="5"/>
      <c r="L7574" s="5"/>
      <c r="M7574" s="5"/>
      <c r="N7574" s="5"/>
      <c r="T7574" s="6"/>
    </row>
    <row r="7575" spans="5:20">
      <c r="E7575" s="5"/>
      <c r="F7575" s="5"/>
      <c r="G7575" s="5"/>
      <c r="H7575" s="5"/>
      <c r="I7575" s="5"/>
      <c r="J7575" s="5"/>
      <c r="K7575" s="5"/>
      <c r="L7575" s="5"/>
      <c r="M7575" s="5"/>
      <c r="N7575" s="5"/>
      <c r="T7575" s="6"/>
    </row>
    <row r="7576" spans="5:20">
      <c r="E7576" s="5"/>
      <c r="F7576" s="5"/>
      <c r="G7576" s="5"/>
      <c r="H7576" s="5"/>
      <c r="I7576" s="5"/>
      <c r="J7576" s="5"/>
      <c r="K7576" s="5"/>
      <c r="L7576" s="5"/>
      <c r="M7576" s="5"/>
      <c r="N7576" s="5"/>
      <c r="T7576" s="6"/>
    </row>
    <row r="7577" spans="5:20">
      <c r="E7577" s="5"/>
      <c r="F7577" s="5"/>
      <c r="G7577" s="5"/>
      <c r="H7577" s="5"/>
      <c r="I7577" s="5"/>
      <c r="J7577" s="5"/>
      <c r="K7577" s="5"/>
      <c r="L7577" s="5"/>
      <c r="M7577" s="5"/>
      <c r="N7577" s="5"/>
      <c r="T7577" s="6"/>
    </row>
    <row r="7578" spans="5:20">
      <c r="E7578" s="5"/>
      <c r="F7578" s="5"/>
      <c r="G7578" s="5"/>
      <c r="H7578" s="5"/>
      <c r="I7578" s="5"/>
      <c r="J7578" s="5"/>
      <c r="K7578" s="5"/>
      <c r="L7578" s="5"/>
      <c r="M7578" s="5"/>
      <c r="N7578" s="5"/>
      <c r="T7578" s="6"/>
    </row>
    <row r="7579" spans="5:20">
      <c r="E7579" s="5"/>
      <c r="F7579" s="5"/>
      <c r="G7579" s="5"/>
      <c r="H7579" s="5"/>
      <c r="I7579" s="5"/>
      <c r="J7579" s="5"/>
      <c r="K7579" s="5"/>
      <c r="L7579" s="5"/>
      <c r="M7579" s="5"/>
      <c r="N7579" s="5"/>
      <c r="T7579" s="6"/>
    </row>
    <row r="7580" spans="5:20">
      <c r="E7580" s="5"/>
      <c r="F7580" s="5"/>
      <c r="G7580" s="5"/>
      <c r="H7580" s="5"/>
      <c r="I7580" s="5"/>
      <c r="J7580" s="5"/>
      <c r="K7580" s="5"/>
      <c r="L7580" s="5"/>
      <c r="M7580" s="5"/>
      <c r="N7580" s="5"/>
      <c r="T7580" s="6"/>
    </row>
    <row r="7581" spans="5:20">
      <c r="E7581" s="5"/>
      <c r="F7581" s="5"/>
      <c r="G7581" s="5"/>
      <c r="H7581" s="5"/>
      <c r="I7581" s="5"/>
      <c r="J7581" s="5"/>
      <c r="K7581" s="5"/>
      <c r="L7581" s="5"/>
      <c r="M7581" s="5"/>
      <c r="N7581" s="5"/>
      <c r="T7581" s="6"/>
    </row>
    <row r="7582" spans="5:20">
      <c r="E7582" s="5"/>
      <c r="F7582" s="5"/>
      <c r="G7582" s="5"/>
      <c r="H7582" s="5"/>
      <c r="I7582" s="5"/>
      <c r="J7582" s="5"/>
      <c r="K7582" s="5"/>
      <c r="L7582" s="5"/>
      <c r="M7582" s="5"/>
      <c r="N7582" s="5"/>
      <c r="T7582" s="6"/>
    </row>
    <row r="7583" spans="5:20">
      <c r="E7583" s="5"/>
      <c r="F7583" s="5"/>
      <c r="G7583" s="5"/>
      <c r="H7583" s="5"/>
      <c r="I7583" s="5"/>
      <c r="J7583" s="5"/>
      <c r="K7583" s="5"/>
      <c r="L7583" s="5"/>
      <c r="M7583" s="5"/>
      <c r="N7583" s="5"/>
      <c r="T7583" s="6"/>
    </row>
    <row r="7584" spans="5:20">
      <c r="E7584" s="5"/>
      <c r="F7584" s="5"/>
      <c r="G7584" s="5"/>
      <c r="H7584" s="5"/>
      <c r="I7584" s="5"/>
      <c r="J7584" s="5"/>
      <c r="K7584" s="5"/>
      <c r="L7584" s="5"/>
      <c r="M7584" s="5"/>
      <c r="N7584" s="5"/>
      <c r="T7584" s="6"/>
    </row>
    <row r="7585" spans="5:20">
      <c r="E7585" s="5"/>
      <c r="F7585" s="5"/>
      <c r="G7585" s="5"/>
      <c r="H7585" s="5"/>
      <c r="I7585" s="5"/>
      <c r="J7585" s="5"/>
      <c r="K7585" s="5"/>
      <c r="L7585" s="5"/>
      <c r="M7585" s="5"/>
      <c r="N7585" s="5"/>
      <c r="T7585" s="6"/>
    </row>
    <row r="7586" spans="5:20">
      <c r="E7586" s="5"/>
      <c r="F7586" s="5"/>
      <c r="G7586" s="5"/>
      <c r="H7586" s="5"/>
      <c r="I7586" s="5"/>
      <c r="J7586" s="5"/>
      <c r="K7586" s="5"/>
      <c r="L7586" s="5"/>
      <c r="M7586" s="5"/>
      <c r="N7586" s="5"/>
      <c r="T7586" s="6"/>
    </row>
    <row r="7587" spans="5:20">
      <c r="E7587" s="5"/>
      <c r="F7587" s="5"/>
      <c r="G7587" s="5"/>
      <c r="H7587" s="5"/>
      <c r="I7587" s="5"/>
      <c r="J7587" s="5"/>
      <c r="K7587" s="5"/>
      <c r="L7587" s="5"/>
      <c r="M7587" s="5"/>
      <c r="N7587" s="5"/>
      <c r="T7587" s="6"/>
    </row>
    <row r="7588" spans="5:20">
      <c r="E7588" s="5"/>
      <c r="F7588" s="5"/>
      <c r="G7588" s="5"/>
      <c r="H7588" s="5"/>
      <c r="I7588" s="5"/>
      <c r="J7588" s="5"/>
      <c r="K7588" s="5"/>
      <c r="L7588" s="5"/>
      <c r="M7588" s="5"/>
      <c r="N7588" s="5"/>
      <c r="T7588" s="6"/>
    </row>
    <row r="7589" spans="5:20">
      <c r="E7589" s="5"/>
      <c r="F7589" s="5"/>
      <c r="G7589" s="5"/>
      <c r="H7589" s="5"/>
      <c r="I7589" s="5"/>
      <c r="J7589" s="5"/>
      <c r="K7589" s="5"/>
      <c r="L7589" s="5"/>
      <c r="M7589" s="5"/>
      <c r="N7589" s="5"/>
      <c r="T7589" s="6"/>
    </row>
    <row r="7590" spans="5:20">
      <c r="E7590" s="5"/>
      <c r="F7590" s="5"/>
      <c r="G7590" s="5"/>
      <c r="H7590" s="5"/>
      <c r="I7590" s="5"/>
      <c r="J7590" s="5"/>
      <c r="K7590" s="5"/>
      <c r="L7590" s="5"/>
      <c r="M7590" s="5"/>
      <c r="N7590" s="5"/>
      <c r="T7590" s="6"/>
    </row>
    <row r="7591" spans="5:20">
      <c r="E7591" s="5"/>
      <c r="F7591" s="5"/>
      <c r="G7591" s="5"/>
      <c r="H7591" s="5"/>
      <c r="I7591" s="5"/>
      <c r="J7591" s="5"/>
      <c r="K7591" s="5"/>
      <c r="L7591" s="5"/>
      <c r="M7591" s="5"/>
      <c r="N7591" s="5"/>
      <c r="T7591" s="6"/>
    </row>
    <row r="7592" spans="5:20">
      <c r="E7592" s="5"/>
      <c r="F7592" s="5"/>
      <c r="G7592" s="5"/>
      <c r="H7592" s="5"/>
      <c r="I7592" s="5"/>
      <c r="J7592" s="5"/>
      <c r="K7592" s="5"/>
      <c r="L7592" s="5"/>
      <c r="M7592" s="5"/>
      <c r="N7592" s="5"/>
      <c r="T7592" s="6"/>
    </row>
    <row r="7593" spans="5:20">
      <c r="E7593" s="5"/>
      <c r="F7593" s="5"/>
      <c r="G7593" s="5"/>
      <c r="H7593" s="5"/>
      <c r="I7593" s="5"/>
      <c r="J7593" s="5"/>
      <c r="K7593" s="5"/>
      <c r="L7593" s="5"/>
      <c r="M7593" s="5"/>
      <c r="N7593" s="5"/>
      <c r="T7593" s="6"/>
    </row>
    <row r="7594" spans="5:20">
      <c r="E7594" s="5"/>
      <c r="F7594" s="5"/>
      <c r="G7594" s="5"/>
      <c r="H7594" s="5"/>
      <c r="I7594" s="5"/>
      <c r="J7594" s="5"/>
      <c r="K7594" s="5"/>
      <c r="L7594" s="5"/>
      <c r="M7594" s="5"/>
      <c r="N7594" s="5"/>
      <c r="T7594" s="6"/>
    </row>
    <row r="7595" spans="5:20">
      <c r="E7595" s="5"/>
      <c r="F7595" s="5"/>
      <c r="G7595" s="5"/>
      <c r="H7595" s="5"/>
      <c r="I7595" s="5"/>
      <c r="J7595" s="5"/>
      <c r="K7595" s="5"/>
      <c r="L7595" s="5"/>
      <c r="M7595" s="5"/>
      <c r="N7595" s="5"/>
      <c r="T7595" s="6"/>
    </row>
    <row r="7596" spans="5:20">
      <c r="E7596" s="5"/>
      <c r="F7596" s="5"/>
      <c r="G7596" s="5"/>
      <c r="H7596" s="5"/>
      <c r="I7596" s="5"/>
      <c r="J7596" s="5"/>
      <c r="K7596" s="5"/>
      <c r="L7596" s="5"/>
      <c r="M7596" s="5"/>
      <c r="N7596" s="5"/>
      <c r="T7596" s="6"/>
    </row>
    <row r="7597" spans="5:20">
      <c r="E7597" s="5"/>
      <c r="F7597" s="5"/>
      <c r="G7597" s="5"/>
      <c r="H7597" s="5"/>
      <c r="I7597" s="5"/>
      <c r="J7597" s="5"/>
      <c r="K7597" s="5"/>
      <c r="L7597" s="5"/>
      <c r="M7597" s="5"/>
      <c r="N7597" s="5"/>
      <c r="T7597" s="6"/>
    </row>
    <row r="7598" spans="5:20">
      <c r="E7598" s="5"/>
      <c r="F7598" s="5"/>
      <c r="G7598" s="5"/>
      <c r="H7598" s="5"/>
      <c r="I7598" s="5"/>
      <c r="J7598" s="5"/>
      <c r="K7598" s="5"/>
      <c r="L7598" s="5"/>
      <c r="M7598" s="5"/>
      <c r="N7598" s="5"/>
      <c r="T7598" s="6"/>
    </row>
    <row r="7599" spans="5:20">
      <c r="E7599" s="5"/>
      <c r="F7599" s="5"/>
      <c r="G7599" s="5"/>
      <c r="H7599" s="5"/>
      <c r="I7599" s="5"/>
      <c r="J7599" s="5"/>
      <c r="K7599" s="5"/>
      <c r="L7599" s="5"/>
      <c r="M7599" s="5"/>
      <c r="N7599" s="5"/>
      <c r="T7599" s="6"/>
    </row>
    <row r="7600" spans="5:20">
      <c r="E7600" s="5"/>
      <c r="F7600" s="5"/>
      <c r="G7600" s="5"/>
      <c r="H7600" s="5"/>
      <c r="I7600" s="5"/>
      <c r="J7600" s="5"/>
      <c r="K7600" s="5"/>
      <c r="L7600" s="5"/>
      <c r="M7600" s="5"/>
      <c r="N7600" s="5"/>
      <c r="T7600" s="6"/>
    </row>
    <row r="7601" spans="5:20">
      <c r="E7601" s="5"/>
      <c r="F7601" s="5"/>
      <c r="G7601" s="5"/>
      <c r="H7601" s="5"/>
      <c r="I7601" s="5"/>
      <c r="J7601" s="5"/>
      <c r="K7601" s="5"/>
      <c r="L7601" s="5"/>
      <c r="M7601" s="5"/>
      <c r="N7601" s="5"/>
      <c r="T7601" s="6"/>
    </row>
    <row r="7602" spans="5:20">
      <c r="E7602" s="5"/>
      <c r="F7602" s="5"/>
      <c r="G7602" s="5"/>
      <c r="H7602" s="5"/>
      <c r="I7602" s="5"/>
      <c r="J7602" s="5"/>
      <c r="K7602" s="5"/>
      <c r="L7602" s="5"/>
      <c r="M7602" s="5"/>
      <c r="N7602" s="5"/>
      <c r="T7602" s="6"/>
    </row>
    <row r="7603" spans="5:20">
      <c r="E7603" s="5"/>
      <c r="F7603" s="5"/>
      <c r="G7603" s="5"/>
      <c r="H7603" s="5"/>
      <c r="I7603" s="5"/>
      <c r="J7603" s="5"/>
      <c r="K7603" s="5"/>
      <c r="L7603" s="5"/>
      <c r="M7603" s="5"/>
      <c r="N7603" s="5"/>
      <c r="T7603" s="6"/>
    </row>
    <row r="7604" spans="5:20">
      <c r="E7604" s="5"/>
      <c r="F7604" s="5"/>
      <c r="G7604" s="5"/>
      <c r="H7604" s="5"/>
      <c r="I7604" s="5"/>
      <c r="J7604" s="5"/>
      <c r="K7604" s="5"/>
      <c r="L7604" s="5"/>
      <c r="M7604" s="5"/>
      <c r="N7604" s="5"/>
      <c r="T7604" s="6"/>
    </row>
    <row r="7605" spans="5:20">
      <c r="E7605" s="5"/>
      <c r="F7605" s="5"/>
      <c r="G7605" s="5"/>
      <c r="H7605" s="5"/>
      <c r="I7605" s="5"/>
      <c r="J7605" s="5"/>
      <c r="K7605" s="5"/>
      <c r="L7605" s="5"/>
      <c r="M7605" s="5"/>
      <c r="N7605" s="5"/>
      <c r="T7605" s="6"/>
    </row>
    <row r="7606" spans="5:20">
      <c r="E7606" s="5"/>
      <c r="F7606" s="5"/>
      <c r="G7606" s="5"/>
      <c r="H7606" s="5"/>
      <c r="I7606" s="5"/>
      <c r="J7606" s="5"/>
      <c r="K7606" s="5"/>
      <c r="L7606" s="5"/>
      <c r="M7606" s="5"/>
      <c r="N7606" s="5"/>
      <c r="T7606" s="6"/>
    </row>
    <row r="7607" spans="5:20">
      <c r="E7607" s="5"/>
      <c r="F7607" s="5"/>
      <c r="G7607" s="5"/>
      <c r="H7607" s="5"/>
      <c r="I7607" s="5"/>
      <c r="J7607" s="5"/>
      <c r="K7607" s="5"/>
      <c r="L7607" s="5"/>
      <c r="M7607" s="5"/>
      <c r="N7607" s="5"/>
      <c r="T7607" s="6"/>
    </row>
    <row r="7608" spans="5:20">
      <c r="E7608" s="5"/>
      <c r="F7608" s="5"/>
      <c r="G7608" s="5"/>
      <c r="H7608" s="5"/>
      <c r="I7608" s="5"/>
      <c r="J7608" s="5"/>
      <c r="K7608" s="5"/>
      <c r="L7608" s="5"/>
      <c r="M7608" s="5"/>
      <c r="N7608" s="5"/>
      <c r="T7608" s="6"/>
    </row>
    <row r="7609" spans="5:20">
      <c r="E7609" s="5"/>
      <c r="F7609" s="5"/>
      <c r="G7609" s="5"/>
      <c r="H7609" s="5"/>
      <c r="I7609" s="5"/>
      <c r="J7609" s="5"/>
      <c r="K7609" s="5"/>
      <c r="L7609" s="5"/>
      <c r="M7609" s="5"/>
      <c r="N7609" s="5"/>
      <c r="T7609" s="6"/>
    </row>
    <row r="7610" spans="5:20">
      <c r="E7610" s="5"/>
      <c r="F7610" s="5"/>
      <c r="G7610" s="5"/>
      <c r="H7610" s="5"/>
      <c r="I7610" s="5"/>
      <c r="J7610" s="5"/>
      <c r="K7610" s="5"/>
      <c r="L7610" s="5"/>
      <c r="M7610" s="5"/>
      <c r="N7610" s="5"/>
      <c r="T7610" s="6"/>
    </row>
    <row r="7611" spans="5:20">
      <c r="E7611" s="5"/>
      <c r="F7611" s="5"/>
      <c r="G7611" s="5"/>
      <c r="H7611" s="5"/>
      <c r="I7611" s="5"/>
      <c r="J7611" s="5"/>
      <c r="K7611" s="5"/>
      <c r="L7611" s="5"/>
      <c r="M7611" s="5"/>
      <c r="N7611" s="5"/>
      <c r="T7611" s="6"/>
    </row>
    <row r="7612" spans="5:20">
      <c r="E7612" s="5"/>
      <c r="F7612" s="5"/>
      <c r="G7612" s="5"/>
      <c r="H7612" s="5"/>
      <c r="I7612" s="5"/>
      <c r="J7612" s="5"/>
      <c r="K7612" s="5"/>
      <c r="L7612" s="5"/>
      <c r="M7612" s="5"/>
      <c r="N7612" s="5"/>
      <c r="T7612" s="6"/>
    </row>
    <row r="7613" spans="5:20">
      <c r="E7613" s="5"/>
      <c r="F7613" s="5"/>
      <c r="G7613" s="5"/>
      <c r="H7613" s="5"/>
      <c r="I7613" s="5"/>
      <c r="J7613" s="5"/>
      <c r="K7613" s="5"/>
      <c r="L7613" s="5"/>
      <c r="M7613" s="5"/>
      <c r="N7613" s="5"/>
      <c r="T7613" s="6"/>
    </row>
    <row r="7614" spans="5:20">
      <c r="E7614" s="5"/>
      <c r="F7614" s="5"/>
      <c r="G7614" s="5"/>
      <c r="H7614" s="5"/>
      <c r="I7614" s="5"/>
      <c r="J7614" s="5"/>
      <c r="K7614" s="5"/>
      <c r="L7614" s="5"/>
      <c r="M7614" s="5"/>
      <c r="N7614" s="5"/>
      <c r="T7614" s="6"/>
    </row>
    <row r="7615" spans="5:20">
      <c r="E7615" s="5"/>
      <c r="F7615" s="5"/>
      <c r="G7615" s="5"/>
      <c r="H7615" s="5"/>
      <c r="I7615" s="5"/>
      <c r="J7615" s="5"/>
      <c r="K7615" s="5"/>
      <c r="L7615" s="5"/>
      <c r="M7615" s="5"/>
      <c r="N7615" s="5"/>
      <c r="T7615" s="6"/>
    </row>
    <row r="7616" spans="5:20">
      <c r="E7616" s="5"/>
      <c r="F7616" s="5"/>
      <c r="G7616" s="5"/>
      <c r="H7616" s="5"/>
      <c r="I7616" s="5"/>
      <c r="J7616" s="5"/>
      <c r="K7616" s="5"/>
      <c r="L7616" s="5"/>
      <c r="M7616" s="5"/>
      <c r="N7616" s="5"/>
      <c r="T7616" s="6"/>
    </row>
    <row r="7617" spans="5:20">
      <c r="E7617" s="5"/>
      <c r="F7617" s="5"/>
      <c r="G7617" s="5"/>
      <c r="H7617" s="5"/>
      <c r="I7617" s="5"/>
      <c r="J7617" s="5"/>
      <c r="K7617" s="5"/>
      <c r="L7617" s="5"/>
      <c r="M7617" s="5"/>
      <c r="N7617" s="5"/>
      <c r="T7617" s="6"/>
    </row>
    <row r="7618" spans="5:20">
      <c r="E7618" s="5"/>
      <c r="F7618" s="5"/>
      <c r="G7618" s="5"/>
      <c r="H7618" s="5"/>
      <c r="I7618" s="5"/>
      <c r="J7618" s="5"/>
      <c r="K7618" s="5"/>
      <c r="L7618" s="5"/>
      <c r="M7618" s="5"/>
      <c r="N7618" s="5"/>
      <c r="T7618" s="6"/>
    </row>
    <row r="7619" spans="5:20">
      <c r="E7619" s="5"/>
      <c r="F7619" s="5"/>
      <c r="G7619" s="5"/>
      <c r="H7619" s="5"/>
      <c r="I7619" s="5"/>
      <c r="J7619" s="5"/>
      <c r="K7619" s="5"/>
      <c r="L7619" s="5"/>
      <c r="M7619" s="5"/>
      <c r="N7619" s="5"/>
      <c r="T7619" s="6"/>
    </row>
    <row r="7620" spans="5:20">
      <c r="E7620" s="5"/>
      <c r="F7620" s="5"/>
      <c r="G7620" s="5"/>
      <c r="H7620" s="5"/>
      <c r="I7620" s="5"/>
      <c r="J7620" s="5"/>
      <c r="K7620" s="5"/>
      <c r="L7620" s="5"/>
      <c r="M7620" s="5"/>
      <c r="N7620" s="5"/>
      <c r="T7620" s="6"/>
    </row>
    <row r="7621" spans="5:20">
      <c r="E7621" s="5"/>
      <c r="F7621" s="5"/>
      <c r="G7621" s="5"/>
      <c r="H7621" s="5"/>
      <c r="I7621" s="5"/>
      <c r="J7621" s="5"/>
      <c r="K7621" s="5"/>
      <c r="L7621" s="5"/>
      <c r="M7621" s="5"/>
      <c r="N7621" s="5"/>
      <c r="T7621" s="6"/>
    </row>
    <row r="7622" spans="5:20">
      <c r="E7622" s="5"/>
      <c r="F7622" s="5"/>
      <c r="G7622" s="5"/>
      <c r="H7622" s="5"/>
      <c r="I7622" s="5"/>
      <c r="J7622" s="5"/>
      <c r="K7622" s="5"/>
      <c r="L7622" s="5"/>
      <c r="M7622" s="5"/>
      <c r="N7622" s="5"/>
      <c r="T7622" s="6"/>
    </row>
    <row r="7623" spans="5:20">
      <c r="E7623" s="5"/>
      <c r="F7623" s="5"/>
      <c r="G7623" s="5"/>
      <c r="H7623" s="5"/>
      <c r="I7623" s="5"/>
      <c r="J7623" s="5"/>
      <c r="K7623" s="5"/>
      <c r="L7623" s="5"/>
      <c r="M7623" s="5"/>
      <c r="N7623" s="5"/>
      <c r="T7623" s="6"/>
    </row>
    <row r="7624" spans="5:20">
      <c r="E7624" s="5"/>
      <c r="F7624" s="5"/>
      <c r="G7624" s="5"/>
      <c r="H7624" s="5"/>
      <c r="I7624" s="5"/>
      <c r="J7624" s="5"/>
      <c r="K7624" s="5"/>
      <c r="L7624" s="5"/>
      <c r="M7624" s="5"/>
      <c r="N7624" s="5"/>
      <c r="T7624" s="6"/>
    </row>
    <row r="7625" spans="5:20">
      <c r="E7625" s="5"/>
      <c r="F7625" s="5"/>
      <c r="G7625" s="5"/>
      <c r="H7625" s="5"/>
      <c r="I7625" s="5"/>
      <c r="J7625" s="5"/>
      <c r="K7625" s="5"/>
      <c r="L7625" s="5"/>
      <c r="M7625" s="5"/>
      <c r="N7625" s="5"/>
      <c r="T7625" s="6"/>
    </row>
    <row r="7626" spans="5:20">
      <c r="E7626" s="5"/>
      <c r="F7626" s="5"/>
      <c r="G7626" s="5"/>
      <c r="H7626" s="5"/>
      <c r="I7626" s="5"/>
      <c r="J7626" s="5"/>
      <c r="K7626" s="5"/>
      <c r="L7626" s="5"/>
      <c r="M7626" s="5"/>
      <c r="N7626" s="5"/>
      <c r="T7626" s="6"/>
    </row>
    <row r="7627" spans="5:20">
      <c r="E7627" s="5"/>
      <c r="F7627" s="5"/>
      <c r="G7627" s="5"/>
      <c r="H7627" s="5"/>
      <c r="I7627" s="5"/>
      <c r="J7627" s="5"/>
      <c r="K7627" s="5"/>
      <c r="L7627" s="5"/>
      <c r="M7627" s="5"/>
      <c r="N7627" s="5"/>
      <c r="T7627" s="6"/>
    </row>
    <row r="7628" spans="5:20">
      <c r="E7628" s="5"/>
      <c r="F7628" s="5"/>
      <c r="G7628" s="5"/>
      <c r="H7628" s="5"/>
      <c r="I7628" s="5"/>
      <c r="J7628" s="5"/>
      <c r="K7628" s="5"/>
      <c r="L7628" s="5"/>
      <c r="M7628" s="5"/>
      <c r="N7628" s="5"/>
      <c r="T7628" s="6"/>
    </row>
    <row r="7629" spans="5:20">
      <c r="E7629" s="5"/>
      <c r="F7629" s="5"/>
      <c r="G7629" s="5"/>
      <c r="H7629" s="5"/>
      <c r="I7629" s="5"/>
      <c r="J7629" s="5"/>
      <c r="K7629" s="5"/>
      <c r="L7629" s="5"/>
      <c r="M7629" s="5"/>
      <c r="N7629" s="5"/>
      <c r="T7629" s="6"/>
    </row>
    <row r="7630" spans="5:20">
      <c r="E7630" s="5"/>
      <c r="F7630" s="5"/>
      <c r="G7630" s="5"/>
      <c r="H7630" s="5"/>
      <c r="I7630" s="5"/>
      <c r="J7630" s="5"/>
      <c r="K7630" s="5"/>
      <c r="L7630" s="5"/>
      <c r="M7630" s="5"/>
      <c r="N7630" s="5"/>
      <c r="T7630" s="6"/>
    </row>
    <row r="7631" spans="5:20">
      <c r="E7631" s="5"/>
      <c r="F7631" s="5"/>
      <c r="G7631" s="5"/>
      <c r="H7631" s="5"/>
      <c r="I7631" s="5"/>
      <c r="J7631" s="5"/>
      <c r="K7631" s="5"/>
      <c r="L7631" s="5"/>
      <c r="M7631" s="5"/>
      <c r="N7631" s="5"/>
      <c r="T7631" s="6"/>
    </row>
    <row r="7632" spans="5:20">
      <c r="E7632" s="5"/>
      <c r="F7632" s="5"/>
      <c r="G7632" s="5"/>
      <c r="H7632" s="5"/>
      <c r="I7632" s="5"/>
      <c r="J7632" s="5"/>
      <c r="K7632" s="5"/>
      <c r="L7632" s="5"/>
      <c r="M7632" s="5"/>
      <c r="N7632" s="5"/>
      <c r="T7632" s="6"/>
    </row>
    <row r="7633" spans="5:20">
      <c r="E7633" s="5"/>
      <c r="F7633" s="5"/>
      <c r="G7633" s="5"/>
      <c r="H7633" s="5"/>
      <c r="I7633" s="5"/>
      <c r="J7633" s="5"/>
      <c r="K7633" s="5"/>
      <c r="L7633" s="5"/>
      <c r="M7633" s="5"/>
      <c r="N7633" s="5"/>
      <c r="T7633" s="6"/>
    </row>
    <row r="7634" spans="5:20">
      <c r="E7634" s="5"/>
      <c r="F7634" s="5"/>
      <c r="G7634" s="5"/>
      <c r="H7634" s="5"/>
      <c r="I7634" s="5"/>
      <c r="J7634" s="5"/>
      <c r="K7634" s="5"/>
      <c r="L7634" s="5"/>
      <c r="M7634" s="5"/>
      <c r="N7634" s="5"/>
      <c r="T7634" s="6"/>
    </row>
    <row r="7635" spans="5:20">
      <c r="E7635" s="5"/>
      <c r="F7635" s="5"/>
      <c r="G7635" s="5"/>
      <c r="H7635" s="5"/>
      <c r="I7635" s="5"/>
      <c r="J7635" s="5"/>
      <c r="K7635" s="5"/>
      <c r="L7635" s="5"/>
      <c r="M7635" s="5"/>
      <c r="N7635" s="5"/>
      <c r="T7635" s="6"/>
    </row>
    <row r="7636" spans="5:20">
      <c r="E7636" s="5"/>
      <c r="F7636" s="5"/>
      <c r="G7636" s="5"/>
      <c r="H7636" s="5"/>
      <c r="I7636" s="5"/>
      <c r="J7636" s="5"/>
      <c r="K7636" s="5"/>
      <c r="L7636" s="5"/>
      <c r="M7636" s="5"/>
      <c r="N7636" s="5"/>
      <c r="T7636" s="6"/>
    </row>
    <row r="7637" spans="5:20">
      <c r="E7637" s="5"/>
      <c r="F7637" s="5"/>
      <c r="G7637" s="5"/>
      <c r="H7637" s="5"/>
      <c r="I7637" s="5"/>
      <c r="J7637" s="5"/>
      <c r="K7637" s="5"/>
      <c r="L7637" s="5"/>
      <c r="M7637" s="5"/>
      <c r="N7637" s="5"/>
      <c r="T7637" s="6"/>
    </row>
    <row r="7638" spans="5:20">
      <c r="E7638" s="5"/>
      <c r="F7638" s="5"/>
      <c r="G7638" s="5"/>
      <c r="H7638" s="5"/>
      <c r="I7638" s="5"/>
      <c r="J7638" s="5"/>
      <c r="K7638" s="5"/>
      <c r="L7638" s="5"/>
      <c r="M7638" s="5"/>
      <c r="N7638" s="5"/>
      <c r="T7638" s="6"/>
    </row>
    <row r="7639" spans="5:20">
      <c r="E7639" s="5"/>
      <c r="F7639" s="5"/>
      <c r="G7639" s="5"/>
      <c r="H7639" s="5"/>
      <c r="I7639" s="5"/>
      <c r="J7639" s="5"/>
      <c r="K7639" s="5"/>
      <c r="L7639" s="5"/>
      <c r="M7639" s="5"/>
      <c r="N7639" s="5"/>
      <c r="T7639" s="6"/>
    </row>
    <row r="7640" spans="5:20">
      <c r="E7640" s="5"/>
      <c r="F7640" s="5"/>
      <c r="G7640" s="5"/>
      <c r="H7640" s="5"/>
      <c r="I7640" s="5"/>
      <c r="J7640" s="5"/>
      <c r="K7640" s="5"/>
      <c r="L7640" s="5"/>
      <c r="M7640" s="5"/>
      <c r="N7640" s="5"/>
      <c r="T7640" s="6"/>
    </row>
    <row r="7641" spans="5:20">
      <c r="E7641" s="5"/>
      <c r="F7641" s="5"/>
      <c r="G7641" s="5"/>
      <c r="H7641" s="5"/>
      <c r="I7641" s="5"/>
      <c r="J7641" s="5"/>
      <c r="K7641" s="5"/>
      <c r="L7641" s="5"/>
      <c r="M7641" s="5"/>
      <c r="N7641" s="5"/>
      <c r="T7641" s="6"/>
    </row>
    <row r="7642" spans="5:20">
      <c r="E7642" s="5"/>
      <c r="F7642" s="5"/>
      <c r="G7642" s="5"/>
      <c r="H7642" s="5"/>
      <c r="I7642" s="5"/>
      <c r="J7642" s="5"/>
      <c r="K7642" s="5"/>
      <c r="L7642" s="5"/>
      <c r="M7642" s="5"/>
      <c r="N7642" s="5"/>
      <c r="T7642" s="6"/>
    </row>
    <row r="7643" spans="5:20">
      <c r="E7643" s="5"/>
      <c r="F7643" s="5"/>
      <c r="G7643" s="5"/>
      <c r="H7643" s="5"/>
      <c r="I7643" s="5"/>
      <c r="J7643" s="5"/>
      <c r="K7643" s="5"/>
      <c r="L7643" s="5"/>
      <c r="M7643" s="5"/>
      <c r="N7643" s="5"/>
      <c r="T7643" s="6"/>
    </row>
    <row r="7644" spans="5:20">
      <c r="E7644" s="5"/>
      <c r="F7644" s="5"/>
      <c r="G7644" s="5"/>
      <c r="H7644" s="5"/>
      <c r="I7644" s="5"/>
      <c r="J7644" s="5"/>
      <c r="K7644" s="5"/>
      <c r="L7644" s="5"/>
      <c r="M7644" s="5"/>
      <c r="N7644" s="5"/>
      <c r="T7644" s="6"/>
    </row>
    <row r="7645" spans="5:20">
      <c r="E7645" s="5"/>
      <c r="F7645" s="5"/>
      <c r="G7645" s="5"/>
      <c r="H7645" s="5"/>
      <c r="I7645" s="5"/>
      <c r="J7645" s="5"/>
      <c r="K7645" s="5"/>
      <c r="L7645" s="5"/>
      <c r="M7645" s="5"/>
      <c r="N7645" s="5"/>
      <c r="T7645" s="6"/>
    </row>
    <row r="7646" spans="5:20">
      <c r="E7646" s="5"/>
      <c r="F7646" s="5"/>
      <c r="G7646" s="5"/>
      <c r="H7646" s="5"/>
      <c r="I7646" s="5"/>
      <c r="J7646" s="5"/>
      <c r="K7646" s="5"/>
      <c r="L7646" s="5"/>
      <c r="M7646" s="5"/>
      <c r="N7646" s="5"/>
      <c r="T7646" s="6"/>
    </row>
    <row r="7647" spans="5:20">
      <c r="E7647" s="5"/>
      <c r="F7647" s="5"/>
      <c r="G7647" s="5"/>
      <c r="H7647" s="5"/>
      <c r="I7647" s="5"/>
      <c r="J7647" s="5"/>
      <c r="K7647" s="5"/>
      <c r="L7647" s="5"/>
      <c r="M7647" s="5"/>
      <c r="N7647" s="5"/>
      <c r="T7647" s="6"/>
    </row>
    <row r="7648" spans="5:20">
      <c r="E7648" s="5"/>
      <c r="F7648" s="5"/>
      <c r="G7648" s="5"/>
      <c r="H7648" s="5"/>
      <c r="I7648" s="5"/>
      <c r="J7648" s="5"/>
      <c r="K7648" s="5"/>
      <c r="L7648" s="5"/>
      <c r="M7648" s="5"/>
      <c r="N7648" s="5"/>
      <c r="T7648" s="6"/>
    </row>
    <row r="7649" spans="5:20">
      <c r="E7649" s="5"/>
      <c r="F7649" s="5"/>
      <c r="G7649" s="5"/>
      <c r="H7649" s="5"/>
      <c r="I7649" s="5"/>
      <c r="J7649" s="5"/>
      <c r="K7649" s="5"/>
      <c r="L7649" s="5"/>
      <c r="M7649" s="5"/>
      <c r="N7649" s="5"/>
      <c r="T7649" s="6"/>
    </row>
    <row r="7650" spans="5:20">
      <c r="E7650" s="5"/>
      <c r="F7650" s="5"/>
      <c r="G7650" s="5"/>
      <c r="H7650" s="5"/>
      <c r="I7650" s="5"/>
      <c r="J7650" s="5"/>
      <c r="K7650" s="5"/>
      <c r="L7650" s="5"/>
      <c r="M7650" s="5"/>
      <c r="N7650" s="5"/>
      <c r="T7650" s="6"/>
    </row>
    <row r="7651" spans="5:20">
      <c r="E7651" s="5"/>
      <c r="F7651" s="5"/>
      <c r="G7651" s="5"/>
      <c r="H7651" s="5"/>
      <c r="I7651" s="5"/>
      <c r="J7651" s="5"/>
      <c r="K7651" s="5"/>
      <c r="L7651" s="5"/>
      <c r="M7651" s="5"/>
      <c r="N7651" s="5"/>
      <c r="T7651" s="6"/>
    </row>
    <row r="7652" spans="5:20">
      <c r="E7652" s="5"/>
      <c r="F7652" s="5"/>
      <c r="G7652" s="5"/>
      <c r="H7652" s="5"/>
      <c r="I7652" s="5"/>
      <c r="J7652" s="5"/>
      <c r="K7652" s="5"/>
      <c r="L7652" s="5"/>
      <c r="M7652" s="5"/>
      <c r="N7652" s="5"/>
      <c r="T7652" s="6"/>
    </row>
    <row r="7653" spans="5:20">
      <c r="E7653" s="5"/>
      <c r="F7653" s="5"/>
      <c r="G7653" s="5"/>
      <c r="H7653" s="5"/>
      <c r="I7653" s="5"/>
      <c r="J7653" s="5"/>
      <c r="K7653" s="5"/>
      <c r="L7653" s="5"/>
      <c r="M7653" s="5"/>
      <c r="N7653" s="5"/>
      <c r="T7653" s="6"/>
    </row>
    <row r="7654" spans="5:20">
      <c r="E7654" s="5"/>
      <c r="F7654" s="5"/>
      <c r="G7654" s="5"/>
      <c r="H7654" s="5"/>
      <c r="I7654" s="5"/>
      <c r="J7654" s="5"/>
      <c r="K7654" s="5"/>
      <c r="L7654" s="5"/>
      <c r="M7654" s="5"/>
      <c r="N7654" s="5"/>
      <c r="T7654" s="6"/>
    </row>
    <row r="7655" spans="5:20">
      <c r="E7655" s="5"/>
      <c r="F7655" s="5"/>
      <c r="G7655" s="5"/>
      <c r="H7655" s="5"/>
      <c r="I7655" s="5"/>
      <c r="J7655" s="5"/>
      <c r="K7655" s="5"/>
      <c r="L7655" s="5"/>
      <c r="M7655" s="5"/>
      <c r="N7655" s="5"/>
      <c r="T7655" s="6"/>
    </row>
    <row r="7656" spans="5:20">
      <c r="E7656" s="5"/>
      <c r="F7656" s="5"/>
      <c r="G7656" s="5"/>
      <c r="H7656" s="5"/>
      <c r="I7656" s="5"/>
      <c r="J7656" s="5"/>
      <c r="K7656" s="5"/>
      <c r="L7656" s="5"/>
      <c r="M7656" s="5"/>
      <c r="N7656" s="5"/>
      <c r="T7656" s="6"/>
    </row>
    <row r="7657" spans="5:20">
      <c r="E7657" s="5"/>
      <c r="F7657" s="5"/>
      <c r="G7657" s="5"/>
      <c r="H7657" s="5"/>
      <c r="I7657" s="5"/>
      <c r="J7657" s="5"/>
      <c r="K7657" s="5"/>
      <c r="L7657" s="5"/>
      <c r="M7657" s="5"/>
      <c r="N7657" s="5"/>
      <c r="T7657" s="6"/>
    </row>
    <row r="7658" spans="5:20">
      <c r="E7658" s="5"/>
      <c r="F7658" s="5"/>
      <c r="G7658" s="5"/>
      <c r="H7658" s="5"/>
      <c r="I7658" s="5"/>
      <c r="J7658" s="5"/>
      <c r="K7658" s="5"/>
      <c r="L7658" s="5"/>
      <c r="M7658" s="5"/>
      <c r="N7658" s="5"/>
      <c r="T7658" s="6"/>
    </row>
    <row r="7659" spans="5:20">
      <c r="E7659" s="5"/>
      <c r="F7659" s="5"/>
      <c r="G7659" s="5"/>
      <c r="H7659" s="5"/>
      <c r="I7659" s="5"/>
      <c r="J7659" s="5"/>
      <c r="K7659" s="5"/>
      <c r="L7659" s="5"/>
      <c r="M7659" s="5"/>
      <c r="N7659" s="5"/>
      <c r="T7659" s="6"/>
    </row>
    <row r="7660" spans="5:20">
      <c r="E7660" s="5"/>
      <c r="F7660" s="5"/>
      <c r="G7660" s="5"/>
      <c r="H7660" s="5"/>
      <c r="I7660" s="5"/>
      <c r="J7660" s="5"/>
      <c r="K7660" s="5"/>
      <c r="L7660" s="5"/>
      <c r="M7660" s="5"/>
      <c r="N7660" s="5"/>
      <c r="T7660" s="6"/>
    </row>
    <row r="7661" spans="5:20">
      <c r="E7661" s="5"/>
      <c r="F7661" s="5"/>
      <c r="G7661" s="5"/>
      <c r="H7661" s="5"/>
      <c r="I7661" s="5"/>
      <c r="J7661" s="5"/>
      <c r="K7661" s="5"/>
      <c r="L7661" s="5"/>
      <c r="M7661" s="5"/>
      <c r="N7661" s="5"/>
      <c r="T7661" s="6"/>
    </row>
    <row r="7662" spans="5:20">
      <c r="E7662" s="5"/>
      <c r="F7662" s="5"/>
      <c r="G7662" s="5"/>
      <c r="H7662" s="5"/>
      <c r="I7662" s="5"/>
      <c r="J7662" s="5"/>
      <c r="K7662" s="5"/>
      <c r="L7662" s="5"/>
      <c r="M7662" s="5"/>
      <c r="N7662" s="5"/>
      <c r="T7662" s="6"/>
    </row>
    <row r="7663" spans="5:20">
      <c r="E7663" s="5"/>
      <c r="F7663" s="5"/>
      <c r="G7663" s="5"/>
      <c r="H7663" s="5"/>
      <c r="I7663" s="5"/>
      <c r="J7663" s="5"/>
      <c r="K7663" s="5"/>
      <c r="L7663" s="5"/>
      <c r="M7663" s="5"/>
      <c r="N7663" s="5"/>
      <c r="T7663" s="6"/>
    </row>
    <row r="7664" spans="5:20">
      <c r="E7664" s="5"/>
      <c r="F7664" s="5"/>
      <c r="G7664" s="5"/>
      <c r="H7664" s="5"/>
      <c r="I7664" s="5"/>
      <c r="J7664" s="5"/>
      <c r="K7664" s="5"/>
      <c r="L7664" s="5"/>
      <c r="M7664" s="5"/>
      <c r="N7664" s="5"/>
      <c r="T7664" s="6"/>
    </row>
    <row r="7665" spans="5:20">
      <c r="E7665" s="5"/>
      <c r="F7665" s="5"/>
      <c r="G7665" s="5"/>
      <c r="H7665" s="5"/>
      <c r="I7665" s="5"/>
      <c r="J7665" s="5"/>
      <c r="K7665" s="5"/>
      <c r="L7665" s="5"/>
      <c r="M7665" s="5"/>
      <c r="N7665" s="5"/>
      <c r="T7665" s="6"/>
    </row>
    <row r="7666" spans="5:20">
      <c r="E7666" s="5"/>
      <c r="F7666" s="5"/>
      <c r="G7666" s="5"/>
      <c r="H7666" s="5"/>
      <c r="I7666" s="5"/>
      <c r="J7666" s="5"/>
      <c r="K7666" s="5"/>
      <c r="L7666" s="5"/>
      <c r="M7666" s="5"/>
      <c r="N7666" s="5"/>
      <c r="T7666" s="6"/>
    </row>
    <row r="7667" spans="5:20">
      <c r="E7667" s="5"/>
      <c r="F7667" s="5"/>
      <c r="G7667" s="5"/>
      <c r="H7667" s="5"/>
      <c r="I7667" s="5"/>
      <c r="J7667" s="5"/>
      <c r="K7667" s="5"/>
      <c r="L7667" s="5"/>
      <c r="M7667" s="5"/>
      <c r="N7667" s="5"/>
      <c r="T7667" s="6"/>
    </row>
    <row r="7668" spans="5:20">
      <c r="E7668" s="5"/>
      <c r="F7668" s="5"/>
      <c r="G7668" s="5"/>
      <c r="H7668" s="5"/>
      <c r="I7668" s="5"/>
      <c r="J7668" s="5"/>
      <c r="K7668" s="5"/>
      <c r="L7668" s="5"/>
      <c r="M7668" s="5"/>
      <c r="N7668" s="5"/>
      <c r="T7668" s="6"/>
    </row>
    <row r="7669" spans="5:20">
      <c r="E7669" s="5"/>
      <c r="F7669" s="5"/>
      <c r="G7669" s="5"/>
      <c r="H7669" s="5"/>
      <c r="I7669" s="5"/>
      <c r="J7669" s="5"/>
      <c r="K7669" s="5"/>
      <c r="L7669" s="5"/>
      <c r="M7669" s="5"/>
      <c r="N7669" s="5"/>
      <c r="T7669" s="6"/>
    </row>
    <row r="7670" spans="5:20">
      <c r="E7670" s="5"/>
      <c r="F7670" s="5"/>
      <c r="G7670" s="5"/>
      <c r="H7670" s="5"/>
      <c r="I7670" s="5"/>
      <c r="J7670" s="5"/>
      <c r="K7670" s="5"/>
      <c r="L7670" s="5"/>
      <c r="M7670" s="5"/>
      <c r="N7670" s="5"/>
      <c r="T7670" s="6"/>
    </row>
    <row r="7671" spans="5:20">
      <c r="E7671" s="5"/>
      <c r="F7671" s="5"/>
      <c r="G7671" s="5"/>
      <c r="H7671" s="5"/>
      <c r="I7671" s="5"/>
      <c r="J7671" s="5"/>
      <c r="K7671" s="5"/>
      <c r="L7671" s="5"/>
      <c r="M7671" s="5"/>
      <c r="N7671" s="5"/>
      <c r="T7671" s="6"/>
    </row>
    <row r="7672" spans="5:20">
      <c r="E7672" s="5"/>
      <c r="F7672" s="5"/>
      <c r="G7672" s="5"/>
      <c r="H7672" s="5"/>
      <c r="I7672" s="5"/>
      <c r="J7672" s="5"/>
      <c r="K7672" s="5"/>
      <c r="L7672" s="5"/>
      <c r="M7672" s="5"/>
      <c r="N7672" s="5"/>
      <c r="T7672" s="6"/>
    </row>
    <row r="7673" spans="5:20">
      <c r="E7673" s="5"/>
      <c r="F7673" s="5"/>
      <c r="G7673" s="5"/>
      <c r="H7673" s="5"/>
      <c r="I7673" s="5"/>
      <c r="J7673" s="5"/>
      <c r="K7673" s="5"/>
      <c r="L7673" s="5"/>
      <c r="M7673" s="5"/>
      <c r="N7673" s="5"/>
      <c r="T7673" s="6"/>
    </row>
    <row r="7674" spans="5:20">
      <c r="E7674" s="5"/>
      <c r="F7674" s="5"/>
      <c r="G7674" s="5"/>
      <c r="H7674" s="5"/>
      <c r="I7674" s="5"/>
      <c r="J7674" s="5"/>
      <c r="K7674" s="5"/>
      <c r="L7674" s="5"/>
      <c r="M7674" s="5"/>
      <c r="N7674" s="5"/>
      <c r="T7674" s="6"/>
    </row>
    <row r="7675" spans="5:20">
      <c r="E7675" s="5"/>
      <c r="F7675" s="5"/>
      <c r="G7675" s="5"/>
      <c r="H7675" s="5"/>
      <c r="I7675" s="5"/>
      <c r="J7675" s="5"/>
      <c r="K7675" s="5"/>
      <c r="L7675" s="5"/>
      <c r="M7675" s="5"/>
      <c r="N7675" s="5"/>
      <c r="T7675" s="6"/>
    </row>
    <row r="7676" spans="5:20">
      <c r="E7676" s="5"/>
      <c r="F7676" s="5"/>
      <c r="G7676" s="5"/>
      <c r="H7676" s="5"/>
      <c r="I7676" s="5"/>
      <c r="J7676" s="5"/>
      <c r="K7676" s="5"/>
      <c r="L7676" s="5"/>
      <c r="M7676" s="5"/>
      <c r="N7676" s="5"/>
      <c r="T7676" s="6"/>
    </row>
    <row r="7677" spans="5:20">
      <c r="E7677" s="5"/>
      <c r="F7677" s="5"/>
      <c r="G7677" s="5"/>
      <c r="H7677" s="5"/>
      <c r="I7677" s="5"/>
      <c r="J7677" s="5"/>
      <c r="K7677" s="5"/>
      <c r="L7677" s="5"/>
      <c r="M7677" s="5"/>
      <c r="N7677" s="5"/>
      <c r="T7677" s="6"/>
    </row>
    <row r="7678" spans="5:20">
      <c r="E7678" s="5"/>
      <c r="F7678" s="5"/>
      <c r="G7678" s="5"/>
      <c r="H7678" s="5"/>
      <c r="I7678" s="5"/>
      <c r="J7678" s="5"/>
      <c r="K7678" s="5"/>
      <c r="L7678" s="5"/>
      <c r="M7678" s="5"/>
      <c r="N7678" s="5"/>
      <c r="T7678" s="6"/>
    </row>
    <row r="7679" spans="5:20">
      <c r="E7679" s="5"/>
      <c r="F7679" s="5"/>
      <c r="G7679" s="5"/>
      <c r="H7679" s="5"/>
      <c r="I7679" s="5"/>
      <c r="J7679" s="5"/>
      <c r="K7679" s="5"/>
      <c r="L7679" s="5"/>
      <c r="M7679" s="5"/>
      <c r="N7679" s="5"/>
      <c r="T7679" s="6"/>
    </row>
    <row r="7680" spans="5:20">
      <c r="E7680" s="5"/>
      <c r="F7680" s="5"/>
      <c r="G7680" s="5"/>
      <c r="H7680" s="5"/>
      <c r="I7680" s="5"/>
      <c r="J7680" s="5"/>
      <c r="K7680" s="5"/>
      <c r="L7680" s="5"/>
      <c r="M7680" s="5"/>
      <c r="N7680" s="5"/>
      <c r="T7680" s="6"/>
    </row>
    <row r="7681" spans="5:20">
      <c r="E7681" s="5"/>
      <c r="F7681" s="5"/>
      <c r="G7681" s="5"/>
      <c r="H7681" s="5"/>
      <c r="I7681" s="5"/>
      <c r="J7681" s="5"/>
      <c r="K7681" s="5"/>
      <c r="L7681" s="5"/>
      <c r="M7681" s="5"/>
      <c r="N7681" s="5"/>
      <c r="T7681" s="6"/>
    </row>
    <row r="7682" spans="5:20">
      <c r="E7682" s="5"/>
      <c r="F7682" s="5"/>
      <c r="G7682" s="5"/>
      <c r="H7682" s="5"/>
      <c r="I7682" s="5"/>
      <c r="J7682" s="5"/>
      <c r="K7682" s="5"/>
      <c r="L7682" s="5"/>
      <c r="M7682" s="5"/>
      <c r="N7682" s="5"/>
      <c r="T7682" s="6"/>
    </row>
    <row r="7683" spans="5:20">
      <c r="E7683" s="5"/>
      <c r="F7683" s="5"/>
      <c r="G7683" s="5"/>
      <c r="H7683" s="5"/>
      <c r="I7683" s="5"/>
      <c r="J7683" s="5"/>
      <c r="K7683" s="5"/>
      <c r="L7683" s="5"/>
      <c r="M7683" s="5"/>
      <c r="N7683" s="5"/>
      <c r="T7683" s="6"/>
    </row>
    <row r="7684" spans="5:20">
      <c r="E7684" s="5"/>
      <c r="F7684" s="5"/>
      <c r="G7684" s="5"/>
      <c r="H7684" s="5"/>
      <c r="I7684" s="5"/>
      <c r="J7684" s="5"/>
      <c r="K7684" s="5"/>
      <c r="L7684" s="5"/>
      <c r="M7684" s="5"/>
      <c r="N7684" s="5"/>
      <c r="T7684" s="6"/>
    </row>
    <row r="7685" spans="5:20">
      <c r="E7685" s="5"/>
      <c r="F7685" s="5"/>
      <c r="G7685" s="5"/>
      <c r="H7685" s="5"/>
      <c r="I7685" s="5"/>
      <c r="J7685" s="5"/>
      <c r="K7685" s="5"/>
      <c r="L7685" s="5"/>
      <c r="M7685" s="5"/>
      <c r="N7685" s="5"/>
      <c r="T7685" s="6"/>
    </row>
    <row r="7686" spans="5:20">
      <c r="E7686" s="5"/>
      <c r="F7686" s="5"/>
      <c r="G7686" s="5"/>
      <c r="H7686" s="5"/>
      <c r="I7686" s="5"/>
      <c r="J7686" s="5"/>
      <c r="K7686" s="5"/>
      <c r="L7686" s="5"/>
      <c r="M7686" s="5"/>
      <c r="N7686" s="5"/>
      <c r="T7686" s="6"/>
    </row>
    <row r="7687" spans="5:20">
      <c r="E7687" s="5"/>
      <c r="F7687" s="5"/>
      <c r="G7687" s="5"/>
      <c r="H7687" s="5"/>
      <c r="I7687" s="5"/>
      <c r="J7687" s="5"/>
      <c r="K7687" s="5"/>
      <c r="L7687" s="5"/>
      <c r="M7687" s="5"/>
      <c r="N7687" s="5"/>
      <c r="T7687" s="6"/>
    </row>
    <row r="7688" spans="5:20">
      <c r="E7688" s="5"/>
      <c r="F7688" s="5"/>
      <c r="G7688" s="5"/>
      <c r="H7688" s="5"/>
      <c r="I7688" s="5"/>
      <c r="J7688" s="5"/>
      <c r="K7688" s="5"/>
      <c r="L7688" s="5"/>
      <c r="M7688" s="5"/>
      <c r="N7688" s="5"/>
      <c r="T7688" s="6"/>
    </row>
    <row r="7689" spans="5:20">
      <c r="E7689" s="5"/>
      <c r="F7689" s="5"/>
      <c r="G7689" s="5"/>
      <c r="H7689" s="5"/>
      <c r="I7689" s="5"/>
      <c r="J7689" s="5"/>
      <c r="K7689" s="5"/>
      <c r="L7689" s="5"/>
      <c r="M7689" s="5"/>
      <c r="N7689" s="5"/>
      <c r="T7689" s="6"/>
    </row>
    <row r="7690" spans="5:20">
      <c r="E7690" s="5"/>
      <c r="F7690" s="5"/>
      <c r="G7690" s="5"/>
      <c r="H7690" s="5"/>
      <c r="I7690" s="5"/>
      <c r="J7690" s="5"/>
      <c r="K7690" s="5"/>
      <c r="L7690" s="5"/>
      <c r="M7690" s="5"/>
      <c r="N7690" s="5"/>
      <c r="T7690" s="6"/>
    </row>
    <row r="7691" spans="5:20">
      <c r="E7691" s="5"/>
      <c r="F7691" s="5"/>
      <c r="G7691" s="5"/>
      <c r="H7691" s="5"/>
      <c r="I7691" s="5"/>
      <c r="J7691" s="5"/>
      <c r="K7691" s="5"/>
      <c r="L7691" s="5"/>
      <c r="M7691" s="5"/>
      <c r="N7691" s="5"/>
      <c r="T7691" s="6"/>
    </row>
    <row r="7692" spans="5:20">
      <c r="E7692" s="5"/>
      <c r="F7692" s="5"/>
      <c r="G7692" s="5"/>
      <c r="H7692" s="5"/>
      <c r="I7692" s="5"/>
      <c r="J7692" s="5"/>
      <c r="K7692" s="5"/>
      <c r="L7692" s="5"/>
      <c r="M7692" s="5"/>
      <c r="N7692" s="5"/>
      <c r="T7692" s="6"/>
    </row>
    <row r="7693" spans="5:20">
      <c r="E7693" s="5"/>
      <c r="F7693" s="5"/>
      <c r="G7693" s="5"/>
      <c r="H7693" s="5"/>
      <c r="I7693" s="5"/>
      <c r="J7693" s="5"/>
      <c r="K7693" s="5"/>
      <c r="L7693" s="5"/>
      <c r="M7693" s="5"/>
      <c r="N7693" s="5"/>
      <c r="T7693" s="6"/>
    </row>
    <row r="7694" spans="5:20">
      <c r="E7694" s="5"/>
      <c r="F7694" s="5"/>
      <c r="G7694" s="5"/>
      <c r="H7694" s="5"/>
      <c r="I7694" s="5"/>
      <c r="J7694" s="5"/>
      <c r="K7694" s="5"/>
      <c r="L7694" s="5"/>
      <c r="M7694" s="5"/>
      <c r="N7694" s="5"/>
      <c r="T7694" s="6"/>
    </row>
    <row r="7695" spans="5:20">
      <c r="E7695" s="5"/>
      <c r="F7695" s="5"/>
      <c r="G7695" s="5"/>
      <c r="H7695" s="5"/>
      <c r="I7695" s="5"/>
      <c r="J7695" s="5"/>
      <c r="K7695" s="5"/>
      <c r="L7695" s="5"/>
      <c r="M7695" s="5"/>
      <c r="N7695" s="5"/>
      <c r="T7695" s="6"/>
    </row>
    <row r="7696" spans="5:20">
      <c r="E7696" s="5"/>
      <c r="F7696" s="5"/>
      <c r="G7696" s="5"/>
      <c r="H7696" s="5"/>
      <c r="I7696" s="5"/>
      <c r="J7696" s="5"/>
      <c r="K7696" s="5"/>
      <c r="L7696" s="5"/>
      <c r="M7696" s="5"/>
      <c r="N7696" s="5"/>
      <c r="T7696" s="6"/>
    </row>
    <row r="7697" spans="5:20">
      <c r="E7697" s="5"/>
      <c r="F7697" s="5"/>
      <c r="G7697" s="5"/>
      <c r="H7697" s="5"/>
      <c r="I7697" s="5"/>
      <c r="J7697" s="5"/>
      <c r="K7697" s="5"/>
      <c r="L7697" s="5"/>
      <c r="M7697" s="5"/>
      <c r="N7697" s="5"/>
      <c r="T7697" s="6"/>
    </row>
    <row r="7698" spans="5:20">
      <c r="E7698" s="5"/>
      <c r="F7698" s="5"/>
      <c r="G7698" s="5"/>
      <c r="H7698" s="5"/>
      <c r="I7698" s="5"/>
      <c r="J7698" s="5"/>
      <c r="K7698" s="5"/>
      <c r="L7698" s="5"/>
      <c r="M7698" s="5"/>
      <c r="N7698" s="5"/>
      <c r="T7698" s="6"/>
    </row>
    <row r="7699" spans="5:20">
      <c r="E7699" s="5"/>
      <c r="F7699" s="5"/>
      <c r="G7699" s="5"/>
      <c r="H7699" s="5"/>
      <c r="I7699" s="5"/>
      <c r="J7699" s="5"/>
      <c r="K7699" s="5"/>
      <c r="L7699" s="5"/>
      <c r="M7699" s="5"/>
      <c r="N7699" s="5"/>
      <c r="T7699" s="6"/>
    </row>
    <row r="7700" spans="5:20">
      <c r="E7700" s="5"/>
      <c r="F7700" s="5"/>
      <c r="G7700" s="5"/>
      <c r="H7700" s="5"/>
      <c r="I7700" s="5"/>
      <c r="J7700" s="5"/>
      <c r="K7700" s="5"/>
      <c r="L7700" s="5"/>
      <c r="M7700" s="5"/>
      <c r="N7700" s="5"/>
      <c r="T7700" s="6"/>
    </row>
    <row r="7701" spans="5:20">
      <c r="E7701" s="5"/>
      <c r="F7701" s="5"/>
      <c r="G7701" s="5"/>
      <c r="H7701" s="5"/>
      <c r="I7701" s="5"/>
      <c r="J7701" s="5"/>
      <c r="K7701" s="5"/>
      <c r="L7701" s="5"/>
      <c r="M7701" s="5"/>
      <c r="N7701" s="5"/>
      <c r="T7701" s="6"/>
    </row>
    <row r="7702" spans="5:20">
      <c r="E7702" s="5"/>
      <c r="F7702" s="5"/>
      <c r="G7702" s="5"/>
      <c r="H7702" s="5"/>
      <c r="I7702" s="5"/>
      <c r="J7702" s="5"/>
      <c r="K7702" s="5"/>
      <c r="L7702" s="5"/>
      <c r="M7702" s="5"/>
      <c r="N7702" s="5"/>
      <c r="T7702" s="6"/>
    </row>
    <row r="7703" spans="5:20">
      <c r="E7703" s="5"/>
      <c r="F7703" s="5"/>
      <c r="G7703" s="5"/>
      <c r="H7703" s="5"/>
      <c r="I7703" s="5"/>
      <c r="J7703" s="5"/>
      <c r="K7703" s="5"/>
      <c r="L7703" s="5"/>
      <c r="M7703" s="5"/>
      <c r="N7703" s="5"/>
      <c r="T7703" s="6"/>
    </row>
    <row r="7704" spans="5:20">
      <c r="T7704" s="6"/>
    </row>
    <row r="7705" spans="5:20">
      <c r="T7705" s="6"/>
    </row>
    <row r="7706" spans="5:20">
      <c r="T7706" s="6"/>
    </row>
    <row r="7707" spans="5:20">
      <c r="T7707" s="6"/>
    </row>
    <row r="7708" spans="5:20">
      <c r="T7708" s="6"/>
    </row>
    <row r="7709" spans="5:20">
      <c r="T7709" s="6"/>
    </row>
    <row r="7710" spans="5:20">
      <c r="T7710" s="6"/>
    </row>
    <row r="7711" spans="5:20">
      <c r="T7711" s="6"/>
    </row>
    <row r="7712" spans="5:20">
      <c r="T7712" s="6"/>
    </row>
    <row r="7713" spans="20:20">
      <c r="T7713" s="6"/>
    </row>
    <row r="7714" spans="20:20">
      <c r="T7714" s="6"/>
    </row>
    <row r="7715" spans="20:20">
      <c r="T7715" s="6"/>
    </row>
    <row r="7716" spans="20:20">
      <c r="T7716" s="6"/>
    </row>
    <row r="7717" spans="20:20">
      <c r="T7717" s="6"/>
    </row>
    <row r="7718" spans="20:20">
      <c r="T7718" s="6"/>
    </row>
    <row r="7719" spans="20:20">
      <c r="T7719" s="6"/>
    </row>
    <row r="7720" spans="20:20">
      <c r="T7720" s="6"/>
    </row>
    <row r="7721" spans="20:20">
      <c r="T7721" s="6"/>
    </row>
    <row r="7722" spans="20:20">
      <c r="T7722" s="6"/>
    </row>
    <row r="7723" spans="20:20">
      <c r="T7723" s="6"/>
    </row>
    <row r="7724" spans="20:20">
      <c r="T7724" s="6"/>
    </row>
    <row r="7725" spans="20:20">
      <c r="T7725" s="6"/>
    </row>
    <row r="7726" spans="20:20">
      <c r="T7726" s="6"/>
    </row>
    <row r="7727" spans="20:20">
      <c r="T7727" s="6"/>
    </row>
    <row r="7728" spans="20:20">
      <c r="T7728" s="6"/>
    </row>
    <row r="7729" spans="20:20">
      <c r="T7729" s="6"/>
    </row>
    <row r="7730" spans="20:20">
      <c r="T7730" s="6"/>
    </row>
    <row r="7731" spans="20:20">
      <c r="T7731" s="6"/>
    </row>
    <row r="7732" spans="20:20">
      <c r="T7732" s="6"/>
    </row>
    <row r="7733" spans="20:20">
      <c r="T7733" s="6"/>
    </row>
    <row r="7734" spans="20:20">
      <c r="T7734" s="6"/>
    </row>
    <row r="7735" spans="20:20">
      <c r="T7735" s="6"/>
    </row>
    <row r="7736" spans="20:20">
      <c r="T7736" s="6"/>
    </row>
    <row r="7737" spans="20:20">
      <c r="T7737" s="6"/>
    </row>
    <row r="7738" spans="20:20">
      <c r="T7738" s="6"/>
    </row>
    <row r="7739" spans="20:20">
      <c r="T7739" s="6"/>
    </row>
    <row r="7740" spans="20:20">
      <c r="T7740" s="6"/>
    </row>
    <row r="7741" spans="20:20">
      <c r="T7741" s="6"/>
    </row>
    <row r="7742" spans="20:20">
      <c r="T7742" s="6"/>
    </row>
    <row r="7743" spans="20:20">
      <c r="T7743" s="6"/>
    </row>
    <row r="7744" spans="20:20">
      <c r="T7744" s="6"/>
    </row>
    <row r="7745" spans="20:20">
      <c r="T7745" s="6"/>
    </row>
    <row r="7746" spans="20:20">
      <c r="T7746" s="6"/>
    </row>
    <row r="7747" spans="20:20">
      <c r="T7747" s="6"/>
    </row>
    <row r="7748" spans="20:20">
      <c r="T7748" s="6"/>
    </row>
    <row r="7749" spans="20:20">
      <c r="T7749" s="6"/>
    </row>
    <row r="7750" spans="20:20">
      <c r="T7750" s="6"/>
    </row>
    <row r="7751" spans="20:20">
      <c r="T7751" s="6"/>
    </row>
    <row r="7752" spans="20:20">
      <c r="T7752" s="6"/>
    </row>
    <row r="7753" spans="20:20">
      <c r="T7753" s="6"/>
    </row>
    <row r="7754" spans="20:20">
      <c r="T7754" s="6"/>
    </row>
    <row r="7755" spans="20:20">
      <c r="T7755" s="6"/>
    </row>
    <row r="7756" spans="20:20">
      <c r="T7756" s="6"/>
    </row>
    <row r="7757" spans="20:20">
      <c r="T7757" s="6"/>
    </row>
    <row r="7758" spans="20:20">
      <c r="T7758" s="6"/>
    </row>
    <row r="7759" spans="20:20">
      <c r="T7759" s="6"/>
    </row>
    <row r="7760" spans="20:20">
      <c r="T7760" s="6"/>
    </row>
    <row r="7761" spans="20:20">
      <c r="T7761" s="6"/>
    </row>
    <row r="7762" spans="20:20">
      <c r="T7762" s="6"/>
    </row>
    <row r="7763" spans="20:20">
      <c r="T7763" s="6"/>
    </row>
    <row r="7764" spans="20:20">
      <c r="T7764" s="6"/>
    </row>
    <row r="7765" spans="20:20">
      <c r="T7765" s="6"/>
    </row>
    <row r="7766" spans="20:20">
      <c r="T7766" s="6"/>
    </row>
    <row r="7767" spans="20:20">
      <c r="T7767" s="6"/>
    </row>
    <row r="7768" spans="20:20">
      <c r="T7768" s="6"/>
    </row>
    <row r="7769" spans="20:20">
      <c r="T7769" s="6"/>
    </row>
    <row r="7770" spans="20:20">
      <c r="T7770" s="6"/>
    </row>
    <row r="7771" spans="20:20">
      <c r="T7771" s="6"/>
    </row>
    <row r="7772" spans="20:20">
      <c r="T7772" s="6"/>
    </row>
    <row r="7773" spans="20:20">
      <c r="T7773" s="6"/>
    </row>
    <row r="7774" spans="20:20">
      <c r="T7774" s="6"/>
    </row>
    <row r="7775" spans="20:20">
      <c r="T7775" s="6"/>
    </row>
    <row r="7776" spans="20:20">
      <c r="T7776" s="6"/>
    </row>
    <row r="7777" spans="20:20">
      <c r="T7777" s="6"/>
    </row>
    <row r="7778" spans="20:20">
      <c r="T7778" s="6"/>
    </row>
    <row r="7779" spans="20:20">
      <c r="T7779" s="6"/>
    </row>
    <row r="7780" spans="20:20">
      <c r="T7780" s="6"/>
    </row>
    <row r="7781" spans="20:20">
      <c r="T7781" s="6"/>
    </row>
    <row r="7782" spans="20:20">
      <c r="T7782" s="6"/>
    </row>
    <row r="7783" spans="20:20">
      <c r="T7783" s="6"/>
    </row>
    <row r="7784" spans="20:20">
      <c r="T7784" s="6"/>
    </row>
    <row r="7785" spans="20:20">
      <c r="T7785" s="6"/>
    </row>
    <row r="7786" spans="20:20">
      <c r="T7786" s="6"/>
    </row>
    <row r="7787" spans="20:20">
      <c r="T7787" s="6"/>
    </row>
    <row r="7788" spans="20:20">
      <c r="T7788" s="6"/>
    </row>
    <row r="7789" spans="20:20">
      <c r="T7789" s="6"/>
    </row>
    <row r="7790" spans="20:20">
      <c r="T7790" s="6"/>
    </row>
    <row r="7791" spans="20:20">
      <c r="T7791" s="6"/>
    </row>
    <row r="7792" spans="20:20">
      <c r="T7792" s="6"/>
    </row>
    <row r="7793" spans="20:20">
      <c r="T7793" s="6"/>
    </row>
    <row r="7794" spans="20:20">
      <c r="T7794" s="6"/>
    </row>
    <row r="7795" spans="20:20">
      <c r="T7795" s="6"/>
    </row>
    <row r="7796" spans="20:20">
      <c r="T7796" s="6"/>
    </row>
    <row r="7797" spans="20:20">
      <c r="T7797" s="6"/>
    </row>
    <row r="7798" spans="20:20">
      <c r="T7798" s="6"/>
    </row>
    <row r="7799" spans="20:20">
      <c r="T7799" s="6"/>
    </row>
    <row r="7800" spans="20:20">
      <c r="T7800" s="6"/>
    </row>
    <row r="7801" spans="20:20">
      <c r="T7801" s="6"/>
    </row>
    <row r="7802" spans="20:20">
      <c r="T7802" s="6"/>
    </row>
    <row r="7803" spans="20:20">
      <c r="T7803" s="6"/>
    </row>
    <row r="7804" spans="20:20">
      <c r="T7804" s="6"/>
    </row>
    <row r="7805" spans="20:20">
      <c r="T7805" s="6"/>
    </row>
    <row r="7806" spans="20:20">
      <c r="T7806" s="6"/>
    </row>
    <row r="7807" spans="20:20">
      <c r="T7807" s="6"/>
    </row>
    <row r="7808" spans="20:20">
      <c r="T7808" s="6"/>
    </row>
    <row r="7809" spans="20:20">
      <c r="T7809" s="6"/>
    </row>
    <row r="7810" spans="20:20">
      <c r="T7810" s="6"/>
    </row>
    <row r="7811" spans="20:20">
      <c r="T7811" s="6"/>
    </row>
    <row r="7812" spans="20:20">
      <c r="T7812" s="6"/>
    </row>
    <row r="7813" spans="20:20">
      <c r="T7813" s="6"/>
    </row>
    <row r="7814" spans="20:20">
      <c r="T7814" s="6"/>
    </row>
    <row r="7815" spans="20:20">
      <c r="T7815" s="6"/>
    </row>
    <row r="7816" spans="20:20">
      <c r="T7816" s="6"/>
    </row>
    <row r="7817" spans="20:20">
      <c r="T7817" s="6"/>
    </row>
    <row r="7818" spans="20:20">
      <c r="T7818" s="6"/>
    </row>
    <row r="7819" spans="20:20">
      <c r="T7819" s="6"/>
    </row>
    <row r="7820" spans="20:20">
      <c r="T7820" s="6"/>
    </row>
    <row r="7821" spans="20:20">
      <c r="T7821" s="6"/>
    </row>
    <row r="7822" spans="20:20">
      <c r="T7822" s="6"/>
    </row>
    <row r="7823" spans="20:20">
      <c r="T7823" s="6"/>
    </row>
    <row r="7824" spans="20:20">
      <c r="T7824" s="6"/>
    </row>
    <row r="7825" spans="20:20">
      <c r="T7825" s="6"/>
    </row>
    <row r="7826" spans="20:20">
      <c r="T7826" s="6"/>
    </row>
    <row r="7827" spans="20:20">
      <c r="T7827" s="6"/>
    </row>
    <row r="7828" spans="20:20">
      <c r="T7828" s="6"/>
    </row>
    <row r="7829" spans="20:20">
      <c r="T7829" s="6"/>
    </row>
    <row r="7830" spans="20:20">
      <c r="T7830" s="6"/>
    </row>
    <row r="7831" spans="20:20">
      <c r="T7831" s="6"/>
    </row>
    <row r="7832" spans="20:20">
      <c r="T7832" s="6"/>
    </row>
    <row r="7833" spans="20:20">
      <c r="T7833" s="6"/>
    </row>
    <row r="7834" spans="20:20">
      <c r="T7834" s="6"/>
    </row>
    <row r="7835" spans="20:20">
      <c r="T7835" s="6"/>
    </row>
    <row r="7836" spans="20:20">
      <c r="T7836" s="6"/>
    </row>
    <row r="7837" spans="20:20">
      <c r="T7837" s="6"/>
    </row>
    <row r="7838" spans="20:20">
      <c r="T7838" s="6"/>
    </row>
    <row r="7839" spans="20:20">
      <c r="T7839" s="6"/>
    </row>
    <row r="7840" spans="20:20">
      <c r="T7840" s="6"/>
    </row>
    <row r="7841" spans="20:20">
      <c r="T7841" s="6"/>
    </row>
    <row r="7842" spans="20:20">
      <c r="T7842" s="6"/>
    </row>
    <row r="7843" spans="20:20">
      <c r="T7843" s="6"/>
    </row>
    <row r="7844" spans="20:20">
      <c r="T7844" s="6"/>
    </row>
    <row r="7845" spans="20:20">
      <c r="T7845" s="6"/>
    </row>
    <row r="7846" spans="20:20">
      <c r="T7846" s="6"/>
    </row>
    <row r="7847" spans="20:20">
      <c r="T7847" s="6"/>
    </row>
    <row r="7848" spans="20:20">
      <c r="T7848" s="6"/>
    </row>
    <row r="7849" spans="20:20">
      <c r="T7849" s="6"/>
    </row>
    <row r="7850" spans="20:20">
      <c r="T7850" s="6"/>
    </row>
    <row r="7851" spans="20:20">
      <c r="T7851" s="6"/>
    </row>
    <row r="7852" spans="20:20">
      <c r="T7852" s="6"/>
    </row>
    <row r="7853" spans="20:20">
      <c r="T7853" s="6"/>
    </row>
    <row r="7854" spans="20:20">
      <c r="T7854" s="6"/>
    </row>
    <row r="7855" spans="20:20">
      <c r="T7855" s="6"/>
    </row>
    <row r="7856" spans="20:20">
      <c r="T7856" s="6"/>
    </row>
    <row r="7857" spans="20:20">
      <c r="T7857" s="6"/>
    </row>
    <row r="7858" spans="20:20">
      <c r="T7858" s="6"/>
    </row>
    <row r="7859" spans="20:20">
      <c r="T7859" s="6"/>
    </row>
    <row r="7860" spans="20:20">
      <c r="T7860" s="6"/>
    </row>
    <row r="7861" spans="20:20">
      <c r="T7861" s="6"/>
    </row>
    <row r="7862" spans="20:20">
      <c r="T7862" s="6"/>
    </row>
    <row r="7863" spans="20:20">
      <c r="T7863" s="6"/>
    </row>
    <row r="7864" spans="20:20">
      <c r="T7864" s="6"/>
    </row>
    <row r="7865" spans="20:20">
      <c r="T7865" s="6"/>
    </row>
    <row r="7866" spans="20:20">
      <c r="T7866" s="6"/>
    </row>
    <row r="7867" spans="20:20">
      <c r="T7867" s="6"/>
    </row>
    <row r="7868" spans="20:20">
      <c r="T7868" s="6"/>
    </row>
    <row r="7869" spans="20:20">
      <c r="T7869" s="6"/>
    </row>
    <row r="7870" spans="20:20">
      <c r="T7870" s="6"/>
    </row>
    <row r="7871" spans="20:20">
      <c r="T7871" s="6"/>
    </row>
    <row r="7872" spans="20:20">
      <c r="T7872" s="6"/>
    </row>
    <row r="7873" spans="20:20">
      <c r="T7873" s="6"/>
    </row>
    <row r="7874" spans="20:20">
      <c r="T7874" s="6"/>
    </row>
    <row r="7875" spans="20:20">
      <c r="T7875" s="6"/>
    </row>
    <row r="7876" spans="20:20">
      <c r="T7876" s="6"/>
    </row>
    <row r="7877" spans="20:20">
      <c r="T7877" s="6"/>
    </row>
    <row r="7878" spans="20:20">
      <c r="T7878" s="6"/>
    </row>
    <row r="7879" spans="20:20">
      <c r="T7879" s="6"/>
    </row>
    <row r="7880" spans="20:20">
      <c r="T7880" s="6"/>
    </row>
    <row r="7881" spans="20:20">
      <c r="T7881" s="6"/>
    </row>
    <row r="7882" spans="20:20">
      <c r="T7882" s="6"/>
    </row>
    <row r="7883" spans="20:20">
      <c r="T7883" s="6"/>
    </row>
    <row r="7884" spans="20:20">
      <c r="T7884" s="6"/>
    </row>
    <row r="7885" spans="20:20">
      <c r="T7885" s="6"/>
    </row>
    <row r="7886" spans="20:20">
      <c r="T7886" s="6"/>
    </row>
    <row r="7887" spans="20:20">
      <c r="T7887" s="6"/>
    </row>
    <row r="7888" spans="20:20">
      <c r="T7888" s="6"/>
    </row>
    <row r="7889" spans="20:20">
      <c r="T7889" s="6"/>
    </row>
    <row r="7890" spans="20:20">
      <c r="T7890" s="6"/>
    </row>
    <row r="7891" spans="20:20">
      <c r="T7891" s="6"/>
    </row>
    <row r="7892" spans="20:20">
      <c r="T7892" s="6"/>
    </row>
    <row r="7893" spans="20:20">
      <c r="T7893" s="6"/>
    </row>
    <row r="7894" spans="20:20">
      <c r="T7894" s="6"/>
    </row>
    <row r="7895" spans="20:20">
      <c r="T7895" s="6"/>
    </row>
    <row r="7896" spans="20:20">
      <c r="T7896" s="6"/>
    </row>
    <row r="7897" spans="20:20">
      <c r="T7897" s="6"/>
    </row>
    <row r="7898" spans="20:20">
      <c r="T7898" s="6"/>
    </row>
    <row r="7899" spans="20:20">
      <c r="T7899" s="6"/>
    </row>
    <row r="7900" spans="20:20">
      <c r="T7900" s="6"/>
    </row>
    <row r="7901" spans="20:20">
      <c r="T7901" s="6"/>
    </row>
    <row r="7902" spans="20:20">
      <c r="T7902" s="6"/>
    </row>
    <row r="7903" spans="20:20">
      <c r="T7903" s="6"/>
    </row>
    <row r="7904" spans="20:20">
      <c r="T7904" s="6"/>
    </row>
    <row r="7905" spans="20:20">
      <c r="T7905" s="6"/>
    </row>
    <row r="7906" spans="20:20">
      <c r="T7906" s="6"/>
    </row>
    <row r="7907" spans="20:20">
      <c r="T7907" s="6"/>
    </row>
    <row r="7908" spans="20:20">
      <c r="T7908" s="6"/>
    </row>
    <row r="7909" spans="20:20">
      <c r="T7909" s="6"/>
    </row>
    <row r="7910" spans="20:20">
      <c r="T7910" s="6"/>
    </row>
    <row r="7911" spans="20:20">
      <c r="T7911" s="6"/>
    </row>
    <row r="7912" spans="20:20">
      <c r="T7912" s="6"/>
    </row>
    <row r="7913" spans="20:20">
      <c r="T7913" s="6"/>
    </row>
    <row r="7914" spans="20:20">
      <c r="T7914" s="6"/>
    </row>
    <row r="7915" spans="20:20">
      <c r="T7915" s="6"/>
    </row>
    <row r="7916" spans="20:20">
      <c r="T7916" s="6"/>
    </row>
    <row r="7917" spans="20:20">
      <c r="T7917" s="6"/>
    </row>
    <row r="7918" spans="20:20">
      <c r="T7918" s="6"/>
    </row>
    <row r="7919" spans="20:20">
      <c r="T7919" s="6"/>
    </row>
    <row r="7920" spans="20:20">
      <c r="T7920" s="6"/>
    </row>
    <row r="7921" spans="20:20">
      <c r="T7921" s="6"/>
    </row>
    <row r="7922" spans="20:20">
      <c r="T7922" s="6"/>
    </row>
    <row r="7923" spans="20:20">
      <c r="T7923" s="6"/>
    </row>
    <row r="7924" spans="20:20">
      <c r="T7924" s="6"/>
    </row>
    <row r="7925" spans="20:20">
      <c r="T7925" s="6"/>
    </row>
    <row r="7926" spans="20:20">
      <c r="T7926" s="6"/>
    </row>
    <row r="7927" spans="20:20">
      <c r="T7927" s="6"/>
    </row>
    <row r="7928" spans="20:20">
      <c r="T7928" s="6"/>
    </row>
    <row r="7929" spans="20:20">
      <c r="T7929" s="6"/>
    </row>
  </sheetData>
  <phoneticPr fontId="3" type="noConversion"/>
  <pageMargins left="0.75" right="0.75" top="1" bottom="1" header="0.5" footer="0.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/>
  <dimension ref="A1:D145"/>
  <sheetViews>
    <sheetView zoomScale="80" workbookViewId="0">
      <selection activeCell="I51" sqref="I51"/>
    </sheetView>
  </sheetViews>
  <sheetFormatPr baseColWidth="10" defaultColWidth="8.83203125" defaultRowHeight="12" x14ac:dyDescent="0"/>
  <sheetData>
    <row r="1" spans="1:4">
      <c r="A1" s="7" t="s">
        <v>5</v>
      </c>
      <c r="B1" s="7" t="s">
        <v>6</v>
      </c>
      <c r="C1" s="7" t="s">
        <v>7</v>
      </c>
      <c r="D1" s="7" t="s">
        <v>4</v>
      </c>
    </row>
    <row r="2" spans="1:4">
      <c r="A2" s="7" t="s">
        <v>8</v>
      </c>
      <c r="B2" s="7" t="s">
        <v>9</v>
      </c>
      <c r="C2" s="7" t="s">
        <v>10</v>
      </c>
      <c r="D2" s="7">
        <v>1111</v>
      </c>
    </row>
    <row r="3" spans="1:4">
      <c r="A3" s="7" t="s">
        <v>8</v>
      </c>
      <c r="B3" s="7" t="s">
        <v>9</v>
      </c>
      <c r="C3" s="7" t="s">
        <v>11</v>
      </c>
      <c r="D3" s="7">
        <v>1112</v>
      </c>
    </row>
    <row r="4" spans="1:4">
      <c r="A4" s="7" t="s">
        <v>8</v>
      </c>
      <c r="B4" s="7" t="s">
        <v>9</v>
      </c>
      <c r="C4" s="7" t="s">
        <v>12</v>
      </c>
      <c r="D4" s="7">
        <v>1113</v>
      </c>
    </row>
    <row r="5" spans="1:4">
      <c r="A5" s="7" t="s">
        <v>8</v>
      </c>
      <c r="B5" s="7" t="s">
        <v>13</v>
      </c>
      <c r="C5" s="7" t="s">
        <v>14</v>
      </c>
      <c r="D5" s="7">
        <v>1121</v>
      </c>
    </row>
    <row r="6" spans="1:4">
      <c r="A6" s="7" t="s">
        <v>8</v>
      </c>
      <c r="B6" s="7" t="s">
        <v>13</v>
      </c>
      <c r="C6" s="7" t="s">
        <v>15</v>
      </c>
      <c r="D6" s="7">
        <v>1122</v>
      </c>
    </row>
    <row r="7" spans="1:4">
      <c r="A7" s="7" t="s">
        <v>8</v>
      </c>
      <c r="B7" s="7" t="s">
        <v>13</v>
      </c>
      <c r="C7" s="7" t="s">
        <v>16</v>
      </c>
      <c r="D7" s="7">
        <v>1123</v>
      </c>
    </row>
    <row r="8" spans="1:4">
      <c r="A8" s="7" t="s">
        <v>8</v>
      </c>
      <c r="B8" s="7" t="s">
        <v>17</v>
      </c>
      <c r="C8" s="7" t="s">
        <v>18</v>
      </c>
      <c r="D8" s="7">
        <v>1131</v>
      </c>
    </row>
    <row r="9" spans="1:4">
      <c r="A9" s="7" t="s">
        <v>8</v>
      </c>
      <c r="B9" s="7" t="s">
        <v>17</v>
      </c>
      <c r="C9" s="7" t="s">
        <v>19</v>
      </c>
      <c r="D9" s="7">
        <v>1132</v>
      </c>
    </row>
    <row r="10" spans="1:4">
      <c r="A10" s="7" t="s">
        <v>8</v>
      </c>
      <c r="B10" s="7" t="s">
        <v>17</v>
      </c>
      <c r="C10" s="7" t="s">
        <v>20</v>
      </c>
      <c r="D10" s="7">
        <v>1133</v>
      </c>
    </row>
    <row r="11" spans="1:4">
      <c r="A11" s="7" t="s">
        <v>8</v>
      </c>
      <c r="B11" s="7" t="s">
        <v>21</v>
      </c>
      <c r="C11" s="7" t="s">
        <v>22</v>
      </c>
      <c r="D11" s="7">
        <v>1141</v>
      </c>
    </row>
    <row r="12" spans="1:4">
      <c r="A12" s="7" t="s">
        <v>8</v>
      </c>
      <c r="B12" s="7" t="s">
        <v>21</v>
      </c>
      <c r="C12" s="7" t="s">
        <v>23</v>
      </c>
      <c r="D12" s="7">
        <v>1142</v>
      </c>
    </row>
    <row r="13" spans="1:4">
      <c r="A13" s="7" t="s">
        <v>8</v>
      </c>
      <c r="B13" s="7" t="s">
        <v>21</v>
      </c>
      <c r="C13" s="7" t="s">
        <v>24</v>
      </c>
      <c r="D13" s="7">
        <v>1143</v>
      </c>
    </row>
    <row r="14" spans="1:4">
      <c r="A14" s="7" t="s">
        <v>25</v>
      </c>
      <c r="B14" s="7" t="s">
        <v>26</v>
      </c>
      <c r="C14" s="7" t="s">
        <v>27</v>
      </c>
      <c r="D14" s="7">
        <v>1211</v>
      </c>
    </row>
    <row r="15" spans="1:4">
      <c r="A15" s="7" t="s">
        <v>25</v>
      </c>
      <c r="B15" s="7" t="s">
        <v>26</v>
      </c>
      <c r="C15" s="7" t="s">
        <v>28</v>
      </c>
      <c r="D15" s="7">
        <v>1212</v>
      </c>
    </row>
    <row r="16" spans="1:4">
      <c r="A16" s="7" t="s">
        <v>25</v>
      </c>
      <c r="B16" s="7" t="s">
        <v>26</v>
      </c>
      <c r="C16" s="7" t="s">
        <v>29</v>
      </c>
      <c r="D16" s="7">
        <v>1213</v>
      </c>
    </row>
    <row r="17" spans="1:4">
      <c r="A17" s="7" t="s">
        <v>25</v>
      </c>
      <c r="B17" s="7" t="s">
        <v>30</v>
      </c>
      <c r="C17" s="7" t="s">
        <v>31</v>
      </c>
      <c r="D17" s="7">
        <v>1221</v>
      </c>
    </row>
    <row r="18" spans="1:4">
      <c r="A18" s="7" t="s">
        <v>25</v>
      </c>
      <c r="B18" s="7" t="s">
        <v>30</v>
      </c>
      <c r="C18" s="7" t="s">
        <v>32</v>
      </c>
      <c r="D18" s="7">
        <v>1222</v>
      </c>
    </row>
    <row r="19" spans="1:4">
      <c r="A19" s="7" t="s">
        <v>25</v>
      </c>
      <c r="B19" s="7" t="s">
        <v>30</v>
      </c>
      <c r="C19" s="7" t="s">
        <v>33</v>
      </c>
      <c r="D19" s="7">
        <v>1223</v>
      </c>
    </row>
    <row r="20" spans="1:4">
      <c r="A20" s="7" t="s">
        <v>25</v>
      </c>
      <c r="B20" s="7" t="s">
        <v>34</v>
      </c>
      <c r="C20" s="7" t="s">
        <v>35</v>
      </c>
      <c r="D20" s="7">
        <v>1231</v>
      </c>
    </row>
    <row r="21" spans="1:4">
      <c r="A21" s="7" t="s">
        <v>25</v>
      </c>
      <c r="B21" s="7" t="s">
        <v>34</v>
      </c>
      <c r="C21" s="7" t="s">
        <v>36</v>
      </c>
      <c r="D21" s="7">
        <v>1232</v>
      </c>
    </row>
    <row r="22" spans="1:4">
      <c r="A22" s="7" t="s">
        <v>25</v>
      </c>
      <c r="B22" s="7" t="s">
        <v>34</v>
      </c>
      <c r="C22" s="7" t="s">
        <v>37</v>
      </c>
      <c r="D22" s="7">
        <v>1233</v>
      </c>
    </row>
    <row r="23" spans="1:4">
      <c r="A23" s="7" t="s">
        <v>25</v>
      </c>
      <c r="B23" s="7" t="s">
        <v>38</v>
      </c>
      <c r="C23" s="7" t="s">
        <v>39</v>
      </c>
      <c r="D23" s="7">
        <v>1241</v>
      </c>
    </row>
    <row r="24" spans="1:4">
      <c r="A24" s="7" t="s">
        <v>25</v>
      </c>
      <c r="B24" s="7" t="s">
        <v>38</v>
      </c>
      <c r="C24" s="7" t="s">
        <v>40</v>
      </c>
      <c r="D24" s="7">
        <v>1242</v>
      </c>
    </row>
    <row r="25" spans="1:4">
      <c r="A25" s="7" t="s">
        <v>25</v>
      </c>
      <c r="B25" s="7" t="s">
        <v>38</v>
      </c>
      <c r="C25" s="7" t="s">
        <v>41</v>
      </c>
      <c r="D25" s="7">
        <v>1243</v>
      </c>
    </row>
    <row r="26" spans="1:4">
      <c r="A26" s="7" t="s">
        <v>42</v>
      </c>
      <c r="B26" s="7" t="s">
        <v>43</v>
      </c>
      <c r="C26" s="7" t="s">
        <v>44</v>
      </c>
      <c r="D26" s="7">
        <v>1311</v>
      </c>
    </row>
    <row r="27" spans="1:4">
      <c r="A27" s="7" t="s">
        <v>42</v>
      </c>
      <c r="B27" s="7" t="s">
        <v>43</v>
      </c>
      <c r="C27" s="7" t="s">
        <v>45</v>
      </c>
      <c r="D27" s="7">
        <v>1312</v>
      </c>
    </row>
    <row r="28" spans="1:4">
      <c r="A28" s="7" t="s">
        <v>42</v>
      </c>
      <c r="B28" s="7" t="s">
        <v>43</v>
      </c>
      <c r="C28" s="7" t="s">
        <v>46</v>
      </c>
      <c r="D28" s="7">
        <v>1313</v>
      </c>
    </row>
    <row r="29" spans="1:4">
      <c r="A29" s="7" t="s">
        <v>42</v>
      </c>
      <c r="B29" s="7" t="s">
        <v>47</v>
      </c>
      <c r="C29" s="7" t="s">
        <v>48</v>
      </c>
      <c r="D29" s="7">
        <v>1321</v>
      </c>
    </row>
    <row r="30" spans="1:4">
      <c r="A30" s="7" t="s">
        <v>42</v>
      </c>
      <c r="B30" s="7" t="s">
        <v>47</v>
      </c>
      <c r="C30" s="7" t="s">
        <v>49</v>
      </c>
      <c r="D30" s="7">
        <v>1322</v>
      </c>
    </row>
    <row r="31" spans="1:4">
      <c r="A31" s="7" t="s">
        <v>42</v>
      </c>
      <c r="B31" s="7" t="s">
        <v>47</v>
      </c>
      <c r="C31" s="7" t="s">
        <v>50</v>
      </c>
      <c r="D31" s="7">
        <v>1323</v>
      </c>
    </row>
    <row r="32" spans="1:4">
      <c r="A32" s="7" t="s">
        <v>42</v>
      </c>
      <c r="B32" s="7" t="s">
        <v>51</v>
      </c>
      <c r="C32" s="7" t="s">
        <v>52</v>
      </c>
      <c r="D32" s="7">
        <v>1331</v>
      </c>
    </row>
    <row r="33" spans="1:4">
      <c r="A33" s="7" t="s">
        <v>42</v>
      </c>
      <c r="B33" s="7" t="s">
        <v>51</v>
      </c>
      <c r="C33" s="7" t="s">
        <v>53</v>
      </c>
      <c r="D33" s="7">
        <v>1332</v>
      </c>
    </row>
    <row r="34" spans="1:4">
      <c r="A34" s="7" t="s">
        <v>42</v>
      </c>
      <c r="B34" s="7" t="s">
        <v>51</v>
      </c>
      <c r="C34" s="7" t="s">
        <v>54</v>
      </c>
      <c r="D34" s="7">
        <v>1333</v>
      </c>
    </row>
    <row r="35" spans="1:4">
      <c r="A35" s="7" t="s">
        <v>42</v>
      </c>
      <c r="B35" s="7" t="s">
        <v>55</v>
      </c>
      <c r="C35" s="7" t="s">
        <v>56</v>
      </c>
      <c r="D35" s="7">
        <v>1341</v>
      </c>
    </row>
    <row r="36" spans="1:4">
      <c r="A36" s="7" t="s">
        <v>42</v>
      </c>
      <c r="B36" s="7" t="s">
        <v>55</v>
      </c>
      <c r="C36" s="7" t="s">
        <v>57</v>
      </c>
      <c r="D36" s="7">
        <v>1342</v>
      </c>
    </row>
    <row r="37" spans="1:4">
      <c r="A37" s="7" t="s">
        <v>42</v>
      </c>
      <c r="B37" s="7" t="s">
        <v>55</v>
      </c>
      <c r="C37" s="7" t="s">
        <v>58</v>
      </c>
      <c r="D37" s="7">
        <v>1343</v>
      </c>
    </row>
    <row r="38" spans="1:4">
      <c r="A38" s="7" t="s">
        <v>59</v>
      </c>
      <c r="B38" s="7" t="s">
        <v>60</v>
      </c>
      <c r="C38" s="7" t="s">
        <v>61</v>
      </c>
      <c r="D38" s="7">
        <v>2111</v>
      </c>
    </row>
    <row r="39" spans="1:4">
      <c r="A39" s="7" t="s">
        <v>59</v>
      </c>
      <c r="B39" s="7" t="s">
        <v>60</v>
      </c>
      <c r="C39" s="7" t="s">
        <v>62</v>
      </c>
      <c r="D39" s="7">
        <v>2112</v>
      </c>
    </row>
    <row r="40" spans="1:4">
      <c r="A40" s="7" t="s">
        <v>59</v>
      </c>
      <c r="B40" s="7" t="s">
        <v>60</v>
      </c>
      <c r="C40" s="7" t="s">
        <v>63</v>
      </c>
      <c r="D40" s="7">
        <v>2113</v>
      </c>
    </row>
    <row r="41" spans="1:4">
      <c r="A41" s="7" t="s">
        <v>59</v>
      </c>
      <c r="B41" s="7" t="s">
        <v>64</v>
      </c>
      <c r="C41" s="7" t="s">
        <v>65</v>
      </c>
      <c r="D41" s="7">
        <v>2121</v>
      </c>
    </row>
    <row r="42" spans="1:4">
      <c r="A42" s="7" t="s">
        <v>59</v>
      </c>
      <c r="B42" s="7" t="s">
        <v>64</v>
      </c>
      <c r="C42" s="7" t="s">
        <v>66</v>
      </c>
      <c r="D42" s="7">
        <v>2122</v>
      </c>
    </row>
    <row r="43" spans="1:4">
      <c r="A43" s="7" t="s">
        <v>59</v>
      </c>
      <c r="B43" s="7" t="s">
        <v>64</v>
      </c>
      <c r="C43" s="7" t="s">
        <v>67</v>
      </c>
      <c r="D43" s="7">
        <v>2123</v>
      </c>
    </row>
    <row r="44" spans="1:4">
      <c r="A44" s="7" t="s">
        <v>59</v>
      </c>
      <c r="B44" s="7" t="s">
        <v>68</v>
      </c>
      <c r="C44" s="7" t="s">
        <v>69</v>
      </c>
      <c r="D44" s="7">
        <v>2131</v>
      </c>
    </row>
    <row r="45" spans="1:4">
      <c r="A45" s="7" t="s">
        <v>59</v>
      </c>
      <c r="B45" s="7" t="s">
        <v>68</v>
      </c>
      <c r="C45" s="7" t="s">
        <v>70</v>
      </c>
      <c r="D45" s="7">
        <v>2132</v>
      </c>
    </row>
    <row r="46" spans="1:4">
      <c r="A46" s="7" t="s">
        <v>59</v>
      </c>
      <c r="B46" s="7" t="s">
        <v>68</v>
      </c>
      <c r="C46" s="7" t="s">
        <v>71</v>
      </c>
      <c r="D46" s="7">
        <v>2133</v>
      </c>
    </row>
    <row r="47" spans="1:4">
      <c r="A47" s="7" t="s">
        <v>59</v>
      </c>
      <c r="B47" s="7" t="s">
        <v>72</v>
      </c>
      <c r="C47" s="7" t="s">
        <v>73</v>
      </c>
      <c r="D47" s="7">
        <v>2141</v>
      </c>
    </row>
    <row r="48" spans="1:4">
      <c r="A48" s="7" t="s">
        <v>59</v>
      </c>
      <c r="B48" s="7" t="s">
        <v>72</v>
      </c>
      <c r="C48" s="7" t="s">
        <v>74</v>
      </c>
      <c r="D48" s="7">
        <v>2142</v>
      </c>
    </row>
    <row r="49" spans="1:4">
      <c r="A49" s="7" t="s">
        <v>59</v>
      </c>
      <c r="B49" s="7" t="s">
        <v>72</v>
      </c>
      <c r="C49" s="7" t="s">
        <v>75</v>
      </c>
      <c r="D49" s="7">
        <v>2143</v>
      </c>
    </row>
    <row r="50" spans="1:4">
      <c r="A50" s="7" t="s">
        <v>76</v>
      </c>
      <c r="B50" s="7" t="s">
        <v>77</v>
      </c>
      <c r="C50" s="7" t="s">
        <v>78</v>
      </c>
      <c r="D50" s="7">
        <v>2211</v>
      </c>
    </row>
    <row r="51" spans="1:4">
      <c r="A51" s="7" t="s">
        <v>76</v>
      </c>
      <c r="B51" s="7" t="s">
        <v>77</v>
      </c>
      <c r="C51" s="7" t="s">
        <v>79</v>
      </c>
      <c r="D51" s="7">
        <v>2212</v>
      </c>
    </row>
    <row r="52" spans="1:4">
      <c r="A52" s="7" t="s">
        <v>76</v>
      </c>
      <c r="B52" s="7" t="s">
        <v>77</v>
      </c>
      <c r="C52" s="7" t="s">
        <v>80</v>
      </c>
      <c r="D52" s="7">
        <v>2213</v>
      </c>
    </row>
    <row r="53" spans="1:4">
      <c r="A53" s="7" t="s">
        <v>76</v>
      </c>
      <c r="B53" s="7" t="s">
        <v>81</v>
      </c>
      <c r="C53" s="7" t="s">
        <v>82</v>
      </c>
      <c r="D53" s="7">
        <v>2221</v>
      </c>
    </row>
    <row r="54" spans="1:4">
      <c r="A54" s="7" t="s">
        <v>76</v>
      </c>
      <c r="B54" s="7" t="s">
        <v>81</v>
      </c>
      <c r="C54" s="7" t="s">
        <v>83</v>
      </c>
      <c r="D54" s="7">
        <v>2222</v>
      </c>
    </row>
    <row r="55" spans="1:4">
      <c r="A55" s="7" t="s">
        <v>76</v>
      </c>
      <c r="B55" s="7" t="s">
        <v>81</v>
      </c>
      <c r="C55" s="7" t="s">
        <v>84</v>
      </c>
      <c r="D55" s="7">
        <v>2223</v>
      </c>
    </row>
    <row r="56" spans="1:4">
      <c r="A56" s="7" t="s">
        <v>76</v>
      </c>
      <c r="B56" s="7" t="s">
        <v>85</v>
      </c>
      <c r="C56" s="7" t="s">
        <v>86</v>
      </c>
      <c r="D56" s="7">
        <v>2231</v>
      </c>
    </row>
    <row r="57" spans="1:4">
      <c r="A57" s="7" t="s">
        <v>76</v>
      </c>
      <c r="B57" s="7" t="s">
        <v>85</v>
      </c>
      <c r="C57" s="7" t="s">
        <v>87</v>
      </c>
      <c r="D57" s="7">
        <v>2232</v>
      </c>
    </row>
    <row r="58" spans="1:4">
      <c r="A58" s="7" t="s">
        <v>76</v>
      </c>
      <c r="B58" s="7" t="s">
        <v>85</v>
      </c>
      <c r="C58" s="7" t="s">
        <v>88</v>
      </c>
      <c r="D58" s="7">
        <v>2233</v>
      </c>
    </row>
    <row r="59" spans="1:4">
      <c r="A59" s="7" t="s">
        <v>76</v>
      </c>
      <c r="B59" s="7" t="s">
        <v>89</v>
      </c>
      <c r="C59" s="7" t="s">
        <v>90</v>
      </c>
      <c r="D59" s="7">
        <v>2241</v>
      </c>
    </row>
    <row r="60" spans="1:4">
      <c r="A60" s="7" t="s">
        <v>76</v>
      </c>
      <c r="B60" s="7" t="s">
        <v>89</v>
      </c>
      <c r="C60" s="7" t="s">
        <v>91</v>
      </c>
      <c r="D60" s="7">
        <v>2242</v>
      </c>
    </row>
    <row r="61" spans="1:4">
      <c r="A61" s="7" t="s">
        <v>76</v>
      </c>
      <c r="B61" s="7" t="s">
        <v>89</v>
      </c>
      <c r="C61" s="7" t="s">
        <v>92</v>
      </c>
      <c r="D61" s="7">
        <v>2243</v>
      </c>
    </row>
    <row r="62" spans="1:4">
      <c r="A62" s="7" t="s">
        <v>93</v>
      </c>
      <c r="B62" s="7" t="s">
        <v>94</v>
      </c>
      <c r="C62" s="7" t="s">
        <v>95</v>
      </c>
      <c r="D62" s="7">
        <v>2311</v>
      </c>
    </row>
    <row r="63" spans="1:4">
      <c r="A63" s="7" t="s">
        <v>93</v>
      </c>
      <c r="B63" s="7" t="s">
        <v>94</v>
      </c>
      <c r="C63" s="7" t="s">
        <v>96</v>
      </c>
      <c r="D63" s="7">
        <v>2312</v>
      </c>
    </row>
    <row r="64" spans="1:4">
      <c r="A64" s="7" t="s">
        <v>93</v>
      </c>
      <c r="B64" s="7" t="s">
        <v>94</v>
      </c>
      <c r="C64" s="7" t="s">
        <v>97</v>
      </c>
      <c r="D64" s="7">
        <v>2313</v>
      </c>
    </row>
    <row r="65" spans="1:4">
      <c r="A65" s="7" t="s">
        <v>93</v>
      </c>
      <c r="B65" s="7" t="s">
        <v>98</v>
      </c>
      <c r="C65" s="7" t="s">
        <v>99</v>
      </c>
      <c r="D65" s="7">
        <v>2321</v>
      </c>
    </row>
    <row r="66" spans="1:4">
      <c r="A66" s="7" t="s">
        <v>93</v>
      </c>
      <c r="B66" s="7" t="s">
        <v>98</v>
      </c>
      <c r="C66" s="7" t="s">
        <v>100</v>
      </c>
      <c r="D66" s="7">
        <v>2322</v>
      </c>
    </row>
    <row r="67" spans="1:4">
      <c r="A67" s="7" t="s">
        <v>93</v>
      </c>
      <c r="B67" s="7" t="s">
        <v>98</v>
      </c>
      <c r="C67" s="7" t="s">
        <v>101</v>
      </c>
      <c r="D67" s="7">
        <v>2323</v>
      </c>
    </row>
    <row r="68" spans="1:4">
      <c r="A68" s="7" t="s">
        <v>93</v>
      </c>
      <c r="B68" s="7" t="s">
        <v>102</v>
      </c>
      <c r="C68" s="7" t="s">
        <v>103</v>
      </c>
      <c r="D68" s="7">
        <v>2331</v>
      </c>
    </row>
    <row r="69" spans="1:4">
      <c r="A69" s="7" t="s">
        <v>93</v>
      </c>
      <c r="B69" s="7" t="s">
        <v>102</v>
      </c>
      <c r="C69" s="7" t="s">
        <v>104</v>
      </c>
      <c r="D69" s="7">
        <v>2332</v>
      </c>
    </row>
    <row r="70" spans="1:4">
      <c r="A70" s="7" t="s">
        <v>93</v>
      </c>
      <c r="B70" s="7" t="s">
        <v>102</v>
      </c>
      <c r="C70" s="7" t="s">
        <v>105</v>
      </c>
      <c r="D70" s="7">
        <v>2333</v>
      </c>
    </row>
    <row r="71" spans="1:4">
      <c r="A71" s="7" t="s">
        <v>93</v>
      </c>
      <c r="B71" s="7" t="s">
        <v>106</v>
      </c>
      <c r="C71" s="7" t="s">
        <v>107</v>
      </c>
      <c r="D71" s="7">
        <v>2341</v>
      </c>
    </row>
    <row r="72" spans="1:4">
      <c r="A72" s="7" t="s">
        <v>93</v>
      </c>
      <c r="B72" s="7" t="s">
        <v>106</v>
      </c>
      <c r="C72" s="7" t="s">
        <v>108</v>
      </c>
      <c r="D72" s="7">
        <v>2342</v>
      </c>
    </row>
    <row r="73" spans="1:4">
      <c r="A73" s="7" t="s">
        <v>93</v>
      </c>
      <c r="B73" s="7" t="s">
        <v>106</v>
      </c>
      <c r="C73" s="7" t="s">
        <v>109</v>
      </c>
      <c r="D73" s="7">
        <v>2343</v>
      </c>
    </row>
    <row r="74" spans="1:4">
      <c r="A74" s="7" t="s">
        <v>110</v>
      </c>
      <c r="B74" s="7" t="s">
        <v>111</v>
      </c>
      <c r="C74" s="7" t="s">
        <v>112</v>
      </c>
      <c r="D74" s="7">
        <v>3111</v>
      </c>
    </row>
    <row r="75" spans="1:4">
      <c r="A75" s="7" t="s">
        <v>110</v>
      </c>
      <c r="B75" s="7" t="s">
        <v>111</v>
      </c>
      <c r="C75" s="7" t="s">
        <v>113</v>
      </c>
      <c r="D75" s="7">
        <v>3112</v>
      </c>
    </row>
    <row r="76" spans="1:4">
      <c r="A76" s="7" t="s">
        <v>110</v>
      </c>
      <c r="B76" s="7" t="s">
        <v>111</v>
      </c>
      <c r="C76" s="7" t="s">
        <v>114</v>
      </c>
      <c r="D76" s="7">
        <v>3113</v>
      </c>
    </row>
    <row r="77" spans="1:4">
      <c r="A77" s="7" t="s">
        <v>110</v>
      </c>
      <c r="B77" s="7" t="s">
        <v>115</v>
      </c>
      <c r="C77" s="7" t="s">
        <v>116</v>
      </c>
      <c r="D77" s="7">
        <v>3121</v>
      </c>
    </row>
    <row r="78" spans="1:4">
      <c r="A78" s="7" t="s">
        <v>110</v>
      </c>
      <c r="B78" s="7" t="s">
        <v>115</v>
      </c>
      <c r="C78" s="7" t="s">
        <v>117</v>
      </c>
      <c r="D78" s="7">
        <v>3122</v>
      </c>
    </row>
    <row r="79" spans="1:4">
      <c r="A79" s="7" t="s">
        <v>110</v>
      </c>
      <c r="B79" s="7" t="s">
        <v>115</v>
      </c>
      <c r="C79" s="7" t="s">
        <v>118</v>
      </c>
      <c r="D79" s="7">
        <v>3123</v>
      </c>
    </row>
    <row r="80" spans="1:4">
      <c r="A80" s="7" t="s">
        <v>110</v>
      </c>
      <c r="B80" s="7" t="s">
        <v>119</v>
      </c>
      <c r="C80" s="7" t="s">
        <v>120</v>
      </c>
      <c r="D80" s="7">
        <v>3131</v>
      </c>
    </row>
    <row r="81" spans="1:4">
      <c r="A81" s="7" t="s">
        <v>110</v>
      </c>
      <c r="B81" s="7" t="s">
        <v>119</v>
      </c>
      <c r="C81" s="7" t="s">
        <v>121</v>
      </c>
      <c r="D81" s="7">
        <v>3132</v>
      </c>
    </row>
    <row r="82" spans="1:4">
      <c r="A82" s="7" t="s">
        <v>110</v>
      </c>
      <c r="B82" s="7" t="s">
        <v>119</v>
      </c>
      <c r="C82" s="7" t="s">
        <v>122</v>
      </c>
      <c r="D82" s="7">
        <v>3133</v>
      </c>
    </row>
    <row r="83" spans="1:4">
      <c r="A83" s="7" t="s">
        <v>110</v>
      </c>
      <c r="B83" s="7" t="s">
        <v>123</v>
      </c>
      <c r="C83" s="7" t="s">
        <v>124</v>
      </c>
      <c r="D83" s="7">
        <v>3141</v>
      </c>
    </row>
    <row r="84" spans="1:4">
      <c r="A84" s="7" t="s">
        <v>110</v>
      </c>
      <c r="B84" s="7" t="s">
        <v>123</v>
      </c>
      <c r="C84" s="7" t="s">
        <v>125</v>
      </c>
      <c r="D84" s="7">
        <v>3142</v>
      </c>
    </row>
    <row r="85" spans="1:4">
      <c r="A85" s="7" t="s">
        <v>110</v>
      </c>
      <c r="B85" s="7" t="s">
        <v>123</v>
      </c>
      <c r="C85" s="7" t="s">
        <v>126</v>
      </c>
      <c r="D85" s="7">
        <v>3143</v>
      </c>
    </row>
    <row r="86" spans="1:4">
      <c r="A86" s="7" t="s">
        <v>127</v>
      </c>
      <c r="B86" s="7" t="s">
        <v>128</v>
      </c>
      <c r="C86" s="7" t="s">
        <v>129</v>
      </c>
      <c r="D86" s="7">
        <v>3211</v>
      </c>
    </row>
    <row r="87" spans="1:4">
      <c r="A87" s="7" t="s">
        <v>127</v>
      </c>
      <c r="B87" s="7" t="s">
        <v>128</v>
      </c>
      <c r="C87" s="7" t="s">
        <v>130</v>
      </c>
      <c r="D87" s="7">
        <v>3212</v>
      </c>
    </row>
    <row r="88" spans="1:4">
      <c r="A88" s="7" t="s">
        <v>127</v>
      </c>
      <c r="B88" s="7" t="s">
        <v>128</v>
      </c>
      <c r="C88" s="7" t="s">
        <v>131</v>
      </c>
      <c r="D88" s="7">
        <v>3213</v>
      </c>
    </row>
    <row r="89" spans="1:4">
      <c r="A89" s="7" t="s">
        <v>127</v>
      </c>
      <c r="B89" s="7" t="s">
        <v>132</v>
      </c>
      <c r="C89" s="7" t="s">
        <v>133</v>
      </c>
      <c r="D89" s="7">
        <v>3221</v>
      </c>
    </row>
    <row r="90" spans="1:4">
      <c r="A90" s="7" t="s">
        <v>127</v>
      </c>
      <c r="B90" s="7" t="s">
        <v>132</v>
      </c>
      <c r="C90" s="7" t="s">
        <v>134</v>
      </c>
      <c r="D90" s="7">
        <v>3222</v>
      </c>
    </row>
    <row r="91" spans="1:4">
      <c r="A91" s="7" t="s">
        <v>127</v>
      </c>
      <c r="B91" s="7" t="s">
        <v>132</v>
      </c>
      <c r="C91" s="7" t="s">
        <v>135</v>
      </c>
      <c r="D91" s="7">
        <v>3223</v>
      </c>
    </row>
    <row r="92" spans="1:4">
      <c r="A92" s="7" t="s">
        <v>127</v>
      </c>
      <c r="B92" s="7" t="s">
        <v>136</v>
      </c>
      <c r="C92" s="7" t="s">
        <v>137</v>
      </c>
      <c r="D92" s="7">
        <v>3231</v>
      </c>
    </row>
    <row r="93" spans="1:4">
      <c r="A93" s="7" t="s">
        <v>127</v>
      </c>
      <c r="B93" s="7" t="s">
        <v>136</v>
      </c>
      <c r="C93" s="7" t="s">
        <v>138</v>
      </c>
      <c r="D93" s="7">
        <v>3232</v>
      </c>
    </row>
    <row r="94" spans="1:4">
      <c r="A94" s="7" t="s">
        <v>127</v>
      </c>
      <c r="B94" s="7" t="s">
        <v>136</v>
      </c>
      <c r="C94" s="7" t="s">
        <v>139</v>
      </c>
      <c r="D94" s="7">
        <v>3233</v>
      </c>
    </row>
    <row r="95" spans="1:4">
      <c r="A95" s="7" t="s">
        <v>127</v>
      </c>
      <c r="B95" s="7" t="s">
        <v>140</v>
      </c>
      <c r="C95" s="7" t="s">
        <v>141</v>
      </c>
      <c r="D95" s="7">
        <v>3241</v>
      </c>
    </row>
    <row r="96" spans="1:4">
      <c r="A96" s="7" t="s">
        <v>127</v>
      </c>
      <c r="B96" s="7" t="s">
        <v>140</v>
      </c>
      <c r="C96" s="7" t="s">
        <v>142</v>
      </c>
      <c r="D96" s="7">
        <v>3242</v>
      </c>
    </row>
    <row r="97" spans="1:4">
      <c r="A97" s="7" t="s">
        <v>127</v>
      </c>
      <c r="B97" s="7" t="s">
        <v>140</v>
      </c>
      <c r="C97" s="7" t="s">
        <v>143</v>
      </c>
      <c r="D97" s="7">
        <v>3243</v>
      </c>
    </row>
    <row r="98" spans="1:4">
      <c r="A98" s="7" t="s">
        <v>144</v>
      </c>
      <c r="B98" s="7" t="s">
        <v>145</v>
      </c>
      <c r="C98" s="7" t="s">
        <v>146</v>
      </c>
      <c r="D98" s="7">
        <v>3311</v>
      </c>
    </row>
    <row r="99" spans="1:4">
      <c r="A99" s="7" t="s">
        <v>144</v>
      </c>
      <c r="B99" s="7" t="s">
        <v>145</v>
      </c>
      <c r="C99" s="7" t="s">
        <v>147</v>
      </c>
      <c r="D99" s="7">
        <v>3312</v>
      </c>
    </row>
    <row r="100" spans="1:4">
      <c r="A100" s="7" t="s">
        <v>144</v>
      </c>
      <c r="B100" s="7" t="s">
        <v>145</v>
      </c>
      <c r="C100" s="7" t="s">
        <v>148</v>
      </c>
      <c r="D100" s="7">
        <v>3313</v>
      </c>
    </row>
    <row r="101" spans="1:4">
      <c r="A101" s="7" t="s">
        <v>144</v>
      </c>
      <c r="B101" s="7" t="s">
        <v>149</v>
      </c>
      <c r="C101" s="7" t="s">
        <v>150</v>
      </c>
      <c r="D101" s="7">
        <v>3321</v>
      </c>
    </row>
    <row r="102" spans="1:4">
      <c r="A102" s="7" t="s">
        <v>144</v>
      </c>
      <c r="B102" s="7" t="s">
        <v>149</v>
      </c>
      <c r="C102" s="7" t="s">
        <v>151</v>
      </c>
      <c r="D102" s="7">
        <v>3322</v>
      </c>
    </row>
    <row r="103" spans="1:4">
      <c r="A103" s="7" t="s">
        <v>144</v>
      </c>
      <c r="B103" s="7" t="s">
        <v>149</v>
      </c>
      <c r="C103" s="7" t="s">
        <v>152</v>
      </c>
      <c r="D103" s="7">
        <v>3323</v>
      </c>
    </row>
    <row r="104" spans="1:4">
      <c r="A104" s="7" t="s">
        <v>144</v>
      </c>
      <c r="B104" s="7" t="s">
        <v>153</v>
      </c>
      <c r="C104" s="7" t="s">
        <v>154</v>
      </c>
      <c r="D104" s="7">
        <v>3331</v>
      </c>
    </row>
    <row r="105" spans="1:4">
      <c r="A105" s="7" t="s">
        <v>144</v>
      </c>
      <c r="B105" s="7" t="s">
        <v>153</v>
      </c>
      <c r="C105" s="7" t="s">
        <v>155</v>
      </c>
      <c r="D105" s="7">
        <v>3332</v>
      </c>
    </row>
    <row r="106" spans="1:4">
      <c r="A106" s="7" t="s">
        <v>144</v>
      </c>
      <c r="B106" s="7" t="s">
        <v>153</v>
      </c>
      <c r="C106" s="7" t="s">
        <v>156</v>
      </c>
      <c r="D106" s="7">
        <v>3333</v>
      </c>
    </row>
    <row r="107" spans="1:4">
      <c r="A107" s="7" t="s">
        <v>144</v>
      </c>
      <c r="B107" s="7" t="s">
        <v>157</v>
      </c>
      <c r="C107" s="7" t="s">
        <v>158</v>
      </c>
      <c r="D107" s="7">
        <v>3341</v>
      </c>
    </row>
    <row r="108" spans="1:4">
      <c r="A108" s="7" t="s">
        <v>144</v>
      </c>
      <c r="B108" s="7" t="s">
        <v>157</v>
      </c>
      <c r="C108" s="7" t="s">
        <v>159</v>
      </c>
      <c r="D108" s="7">
        <v>3342</v>
      </c>
    </row>
    <row r="109" spans="1:4">
      <c r="A109" s="7" t="s">
        <v>144</v>
      </c>
      <c r="B109" s="7" t="s">
        <v>157</v>
      </c>
      <c r="C109" s="7" t="s">
        <v>160</v>
      </c>
      <c r="D109" s="7">
        <v>3343</v>
      </c>
    </row>
    <row r="110" spans="1:4">
      <c r="A110" s="7" t="s">
        <v>161</v>
      </c>
      <c r="B110" s="7" t="s">
        <v>162</v>
      </c>
      <c r="C110" s="7" t="s">
        <v>163</v>
      </c>
      <c r="D110" s="8">
        <v>4111</v>
      </c>
    </row>
    <row r="111" spans="1:4">
      <c r="A111" s="7" t="s">
        <v>161</v>
      </c>
      <c r="B111" s="7" t="s">
        <v>162</v>
      </c>
      <c r="C111" s="7" t="s">
        <v>164</v>
      </c>
      <c r="D111" s="8">
        <v>4112</v>
      </c>
    </row>
    <row r="112" spans="1:4">
      <c r="A112" s="7" t="s">
        <v>161</v>
      </c>
      <c r="B112" s="7" t="s">
        <v>162</v>
      </c>
      <c r="C112" s="7" t="s">
        <v>165</v>
      </c>
      <c r="D112" s="8">
        <v>4113</v>
      </c>
    </row>
    <row r="113" spans="1:4">
      <c r="A113" s="7" t="s">
        <v>161</v>
      </c>
      <c r="B113" s="7" t="s">
        <v>166</v>
      </c>
      <c r="C113" s="7" t="s">
        <v>167</v>
      </c>
      <c r="D113" s="7">
        <v>4121</v>
      </c>
    </row>
    <row r="114" spans="1:4">
      <c r="A114" s="7" t="s">
        <v>161</v>
      </c>
      <c r="B114" s="7" t="s">
        <v>166</v>
      </c>
      <c r="C114" s="7" t="s">
        <v>168</v>
      </c>
      <c r="D114" s="7">
        <v>4122</v>
      </c>
    </row>
    <row r="115" spans="1:4">
      <c r="A115" s="7" t="s">
        <v>161</v>
      </c>
      <c r="B115" s="7" t="s">
        <v>166</v>
      </c>
      <c r="C115" s="7" t="s">
        <v>169</v>
      </c>
      <c r="D115" s="7">
        <v>4123</v>
      </c>
    </row>
    <row r="116" spans="1:4">
      <c r="A116" s="7" t="s">
        <v>161</v>
      </c>
      <c r="B116" s="7" t="s">
        <v>170</v>
      </c>
      <c r="C116" s="7" t="s">
        <v>171</v>
      </c>
      <c r="D116" s="7">
        <v>4131</v>
      </c>
    </row>
    <row r="117" spans="1:4">
      <c r="A117" s="7" t="s">
        <v>161</v>
      </c>
      <c r="B117" s="7" t="s">
        <v>170</v>
      </c>
      <c r="C117" s="7" t="s">
        <v>172</v>
      </c>
      <c r="D117" s="7">
        <v>4132</v>
      </c>
    </row>
    <row r="118" spans="1:4">
      <c r="A118" s="7" t="s">
        <v>161</v>
      </c>
      <c r="B118" s="7" t="s">
        <v>170</v>
      </c>
      <c r="C118" s="7" t="s">
        <v>173</v>
      </c>
      <c r="D118" s="7">
        <v>4133</v>
      </c>
    </row>
    <row r="119" spans="1:4">
      <c r="A119" s="7" t="s">
        <v>161</v>
      </c>
      <c r="B119" s="7" t="s">
        <v>174</v>
      </c>
      <c r="C119" s="7" t="s">
        <v>175</v>
      </c>
      <c r="D119" s="7">
        <v>4141</v>
      </c>
    </row>
    <row r="120" spans="1:4">
      <c r="A120" s="7" t="s">
        <v>161</v>
      </c>
      <c r="B120" s="7" t="s">
        <v>174</v>
      </c>
      <c r="C120" s="7" t="s">
        <v>176</v>
      </c>
      <c r="D120" s="7">
        <v>4142</v>
      </c>
    </row>
    <row r="121" spans="1:4">
      <c r="A121" s="7" t="s">
        <v>161</v>
      </c>
      <c r="B121" s="7" t="s">
        <v>174</v>
      </c>
      <c r="C121" s="7" t="s">
        <v>177</v>
      </c>
      <c r="D121" s="7">
        <v>4143</v>
      </c>
    </row>
    <row r="122" spans="1:4">
      <c r="A122" s="7" t="s">
        <v>178</v>
      </c>
      <c r="B122" s="7" t="s">
        <v>179</v>
      </c>
      <c r="C122" s="7" t="s">
        <v>180</v>
      </c>
      <c r="D122" s="7">
        <v>4211</v>
      </c>
    </row>
    <row r="123" spans="1:4">
      <c r="A123" s="7" t="s">
        <v>178</v>
      </c>
      <c r="B123" s="7" t="s">
        <v>179</v>
      </c>
      <c r="C123" s="7" t="s">
        <v>181</v>
      </c>
      <c r="D123" s="7">
        <v>4212</v>
      </c>
    </row>
    <row r="124" spans="1:4">
      <c r="A124" s="7" t="s">
        <v>178</v>
      </c>
      <c r="B124" s="7" t="s">
        <v>179</v>
      </c>
      <c r="C124" s="7" t="s">
        <v>182</v>
      </c>
      <c r="D124" s="7">
        <v>4213</v>
      </c>
    </row>
    <row r="125" spans="1:4">
      <c r="A125" s="7" t="s">
        <v>178</v>
      </c>
      <c r="B125" s="7" t="s">
        <v>183</v>
      </c>
      <c r="C125" s="7" t="s">
        <v>184</v>
      </c>
      <c r="D125" s="7">
        <v>4221</v>
      </c>
    </row>
    <row r="126" spans="1:4">
      <c r="A126" s="7" t="s">
        <v>178</v>
      </c>
      <c r="B126" s="7" t="s">
        <v>183</v>
      </c>
      <c r="C126" s="7" t="s">
        <v>185</v>
      </c>
      <c r="D126" s="7">
        <v>4222</v>
      </c>
    </row>
    <row r="127" spans="1:4">
      <c r="A127" s="7" t="s">
        <v>178</v>
      </c>
      <c r="B127" s="7" t="s">
        <v>183</v>
      </c>
      <c r="C127" s="7" t="s">
        <v>186</v>
      </c>
      <c r="D127" s="7">
        <v>4223</v>
      </c>
    </row>
    <row r="128" spans="1:4">
      <c r="A128" s="7" t="s">
        <v>178</v>
      </c>
      <c r="B128" s="7" t="s">
        <v>187</v>
      </c>
      <c r="C128" s="7" t="s">
        <v>188</v>
      </c>
      <c r="D128" s="7">
        <v>4231</v>
      </c>
    </row>
    <row r="129" spans="1:4">
      <c r="A129" s="7" t="s">
        <v>178</v>
      </c>
      <c r="B129" s="7" t="s">
        <v>187</v>
      </c>
      <c r="C129" s="7" t="s">
        <v>189</v>
      </c>
      <c r="D129" s="7">
        <v>4232</v>
      </c>
    </row>
    <row r="130" spans="1:4">
      <c r="A130" s="7" t="s">
        <v>178</v>
      </c>
      <c r="B130" s="7" t="s">
        <v>187</v>
      </c>
      <c r="C130" s="7" t="s">
        <v>190</v>
      </c>
      <c r="D130" s="7">
        <v>4233</v>
      </c>
    </row>
    <row r="131" spans="1:4">
      <c r="A131" s="7" t="s">
        <v>178</v>
      </c>
      <c r="B131" s="7" t="s">
        <v>191</v>
      </c>
      <c r="C131" s="7" t="s">
        <v>192</v>
      </c>
      <c r="D131" s="7">
        <v>4241</v>
      </c>
    </row>
    <row r="132" spans="1:4">
      <c r="A132" s="7" t="s">
        <v>178</v>
      </c>
      <c r="B132" s="7" t="s">
        <v>191</v>
      </c>
      <c r="C132" s="7" t="s">
        <v>193</v>
      </c>
      <c r="D132" s="7">
        <v>4242</v>
      </c>
    </row>
    <row r="133" spans="1:4">
      <c r="A133" s="7" t="s">
        <v>178</v>
      </c>
      <c r="B133" s="7" t="s">
        <v>191</v>
      </c>
      <c r="C133" s="7" t="s">
        <v>194</v>
      </c>
      <c r="D133" s="7">
        <v>4243</v>
      </c>
    </row>
    <row r="134" spans="1:4">
      <c r="A134" s="7" t="s">
        <v>195</v>
      </c>
      <c r="B134" s="7" t="s">
        <v>196</v>
      </c>
      <c r="C134" s="7" t="s">
        <v>197</v>
      </c>
      <c r="D134" s="7">
        <v>4311</v>
      </c>
    </row>
    <row r="135" spans="1:4">
      <c r="A135" s="7" t="s">
        <v>195</v>
      </c>
      <c r="B135" s="7" t="s">
        <v>196</v>
      </c>
      <c r="C135" s="7" t="s">
        <v>198</v>
      </c>
      <c r="D135" s="7">
        <v>4312</v>
      </c>
    </row>
    <row r="136" spans="1:4">
      <c r="A136" s="7" t="s">
        <v>195</v>
      </c>
      <c r="B136" s="7" t="s">
        <v>196</v>
      </c>
      <c r="C136" s="7" t="s">
        <v>199</v>
      </c>
      <c r="D136" s="7">
        <v>4313</v>
      </c>
    </row>
    <row r="137" spans="1:4">
      <c r="A137" s="7" t="s">
        <v>195</v>
      </c>
      <c r="B137" s="7" t="s">
        <v>200</v>
      </c>
      <c r="C137" s="7" t="s">
        <v>201</v>
      </c>
      <c r="D137" s="7">
        <v>4321</v>
      </c>
    </row>
    <row r="138" spans="1:4">
      <c r="A138" s="7" t="s">
        <v>195</v>
      </c>
      <c r="B138" s="7" t="s">
        <v>200</v>
      </c>
      <c r="C138" s="7" t="s">
        <v>202</v>
      </c>
      <c r="D138" s="7">
        <v>4322</v>
      </c>
    </row>
    <row r="139" spans="1:4">
      <c r="A139" s="7" t="s">
        <v>195</v>
      </c>
      <c r="B139" s="7" t="s">
        <v>200</v>
      </c>
      <c r="C139" s="7" t="s">
        <v>203</v>
      </c>
      <c r="D139" s="7">
        <v>4323</v>
      </c>
    </row>
    <row r="140" spans="1:4">
      <c r="A140" s="7" t="s">
        <v>195</v>
      </c>
      <c r="B140" s="7" t="s">
        <v>204</v>
      </c>
      <c r="C140" s="7" t="s">
        <v>205</v>
      </c>
      <c r="D140" s="7">
        <v>4331</v>
      </c>
    </row>
    <row r="141" spans="1:4">
      <c r="A141" s="7" t="s">
        <v>195</v>
      </c>
      <c r="B141" s="7" t="s">
        <v>204</v>
      </c>
      <c r="C141" s="7" t="s">
        <v>206</v>
      </c>
      <c r="D141" s="7">
        <v>4332</v>
      </c>
    </row>
    <row r="142" spans="1:4">
      <c r="A142" s="7" t="s">
        <v>195</v>
      </c>
      <c r="B142" s="7" t="s">
        <v>204</v>
      </c>
      <c r="C142" s="7" t="s">
        <v>207</v>
      </c>
      <c r="D142" s="7">
        <v>4333</v>
      </c>
    </row>
    <row r="143" spans="1:4">
      <c r="A143" s="7" t="s">
        <v>195</v>
      </c>
      <c r="B143" s="7" t="s">
        <v>208</v>
      </c>
      <c r="C143" s="7" t="s">
        <v>1</v>
      </c>
      <c r="D143" s="7">
        <v>4341</v>
      </c>
    </row>
    <row r="144" spans="1:4">
      <c r="A144" s="7" t="s">
        <v>195</v>
      </c>
      <c r="B144" s="7" t="s">
        <v>208</v>
      </c>
      <c r="C144" s="7" t="s">
        <v>3</v>
      </c>
      <c r="D144" s="7">
        <v>4342</v>
      </c>
    </row>
    <row r="145" spans="1:4">
      <c r="A145" s="7" t="s">
        <v>195</v>
      </c>
      <c r="B145" s="7" t="s">
        <v>208</v>
      </c>
      <c r="C145" s="7" t="s">
        <v>2</v>
      </c>
      <c r="D145" s="7">
        <v>4343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1:D217"/>
  <sheetViews>
    <sheetView zoomScale="80" workbookViewId="0">
      <selection activeCell="B2" sqref="B2"/>
    </sheetView>
  </sheetViews>
  <sheetFormatPr baseColWidth="10" defaultColWidth="8.83203125" defaultRowHeight="12" x14ac:dyDescent="0"/>
  <sheetData>
    <row r="1" spans="1:4">
      <c r="A1" s="8" t="s">
        <v>4</v>
      </c>
      <c r="B1" s="7" t="s">
        <v>5</v>
      </c>
      <c r="C1" s="7" t="s">
        <v>293</v>
      </c>
      <c r="D1" s="7" t="s">
        <v>7</v>
      </c>
    </row>
    <row r="2" spans="1:4">
      <c r="A2" s="7">
        <v>1001</v>
      </c>
      <c r="B2" s="7" t="s">
        <v>223</v>
      </c>
      <c r="C2" s="7" t="s">
        <v>223</v>
      </c>
      <c r="D2" s="7" t="s">
        <v>224</v>
      </c>
    </row>
    <row r="3" spans="1:4">
      <c r="A3" s="7">
        <v>1002</v>
      </c>
      <c r="B3" s="7" t="s">
        <v>223</v>
      </c>
      <c r="C3" s="7" t="s">
        <v>223</v>
      </c>
      <c r="D3" s="7" t="s">
        <v>225</v>
      </c>
    </row>
    <row r="4" spans="1:4">
      <c r="A4" s="7">
        <v>1003</v>
      </c>
      <c r="B4" s="7" t="s">
        <v>223</v>
      </c>
      <c r="C4" s="7" t="s">
        <v>223</v>
      </c>
      <c r="D4" s="7" t="s">
        <v>226</v>
      </c>
    </row>
    <row r="5" spans="1:4">
      <c r="A5" s="7">
        <v>1004</v>
      </c>
      <c r="B5" s="7" t="s">
        <v>223</v>
      </c>
      <c r="C5" s="7" t="s">
        <v>223</v>
      </c>
      <c r="D5" s="7" t="s">
        <v>227</v>
      </c>
    </row>
    <row r="6" spans="1:4">
      <c r="A6" s="7">
        <v>1005</v>
      </c>
      <c r="B6" s="7" t="s">
        <v>223</v>
      </c>
      <c r="C6" s="7" t="s">
        <v>223</v>
      </c>
      <c r="D6" s="7" t="s">
        <v>228</v>
      </c>
    </row>
    <row r="7" spans="1:4">
      <c r="A7" s="7">
        <v>1006</v>
      </c>
      <c r="B7" s="7" t="s">
        <v>223</v>
      </c>
      <c r="C7" s="7" t="s">
        <v>223</v>
      </c>
      <c r="D7" s="7" t="s">
        <v>229</v>
      </c>
    </row>
    <row r="8" spans="1:4">
      <c r="A8" s="7">
        <v>1101</v>
      </c>
      <c r="B8" s="7" t="s">
        <v>209</v>
      </c>
      <c r="C8" s="7" t="s">
        <v>209</v>
      </c>
      <c r="D8" s="7" t="s">
        <v>210</v>
      </c>
    </row>
    <row r="9" spans="1:4">
      <c r="A9" s="7">
        <v>1102</v>
      </c>
      <c r="B9" s="7" t="s">
        <v>209</v>
      </c>
      <c r="C9" s="7" t="s">
        <v>209</v>
      </c>
      <c r="D9" s="7" t="s">
        <v>211</v>
      </c>
    </row>
    <row r="10" spans="1:4">
      <c r="A10" s="7">
        <v>1103</v>
      </c>
      <c r="B10" s="7" t="s">
        <v>209</v>
      </c>
      <c r="C10" s="7" t="s">
        <v>209</v>
      </c>
      <c r="D10" s="7" t="s">
        <v>212</v>
      </c>
    </row>
    <row r="11" spans="1:4">
      <c r="A11" s="7">
        <v>1104</v>
      </c>
      <c r="B11" s="7" t="s">
        <v>209</v>
      </c>
      <c r="C11" s="7" t="s">
        <v>209</v>
      </c>
      <c r="D11" s="7" t="s">
        <v>213</v>
      </c>
    </row>
    <row r="12" spans="1:4">
      <c r="A12" s="7">
        <v>1105</v>
      </c>
      <c r="B12" s="7" t="s">
        <v>209</v>
      </c>
      <c r="C12" s="7" t="s">
        <v>209</v>
      </c>
      <c r="D12" s="7" t="s">
        <v>214</v>
      </c>
    </row>
    <row r="13" spans="1:4">
      <c r="A13" s="7">
        <v>1106</v>
      </c>
      <c r="B13" s="7" t="s">
        <v>209</v>
      </c>
      <c r="C13" s="7" t="s">
        <v>209</v>
      </c>
      <c r="D13" s="7" t="s">
        <v>215</v>
      </c>
    </row>
    <row r="14" spans="1:4">
      <c r="A14" s="7">
        <v>1111</v>
      </c>
      <c r="B14" s="7" t="s">
        <v>8</v>
      </c>
      <c r="C14" s="7" t="s">
        <v>9</v>
      </c>
      <c r="D14" s="7" t="s">
        <v>10</v>
      </c>
    </row>
    <row r="15" spans="1:4">
      <c r="A15" s="7">
        <v>1112</v>
      </c>
      <c r="B15" s="7" t="s">
        <v>8</v>
      </c>
      <c r="C15" s="7" t="s">
        <v>9</v>
      </c>
      <c r="D15" s="7" t="s">
        <v>11</v>
      </c>
    </row>
    <row r="16" spans="1:4">
      <c r="A16" s="7">
        <v>1113</v>
      </c>
      <c r="B16" s="7" t="s">
        <v>8</v>
      </c>
      <c r="C16" s="7" t="s">
        <v>9</v>
      </c>
      <c r="D16" s="7" t="s">
        <v>12</v>
      </c>
    </row>
    <row r="17" spans="1:4">
      <c r="A17" s="7">
        <v>1121</v>
      </c>
      <c r="B17" s="7" t="s">
        <v>8</v>
      </c>
      <c r="C17" s="7" t="s">
        <v>13</v>
      </c>
      <c r="D17" s="7" t="s">
        <v>14</v>
      </c>
    </row>
    <row r="18" spans="1:4">
      <c r="A18" s="7">
        <v>1122</v>
      </c>
      <c r="B18" s="7" t="s">
        <v>8</v>
      </c>
      <c r="C18" s="7" t="s">
        <v>13</v>
      </c>
      <c r="D18" s="7" t="s">
        <v>15</v>
      </c>
    </row>
    <row r="19" spans="1:4">
      <c r="A19" s="7">
        <v>1123</v>
      </c>
      <c r="B19" s="7" t="s">
        <v>8</v>
      </c>
      <c r="C19" s="7" t="s">
        <v>13</v>
      </c>
      <c r="D19" s="7" t="s">
        <v>16</v>
      </c>
    </row>
    <row r="20" spans="1:4">
      <c r="A20" s="7">
        <v>1131</v>
      </c>
      <c r="B20" s="7" t="s">
        <v>8</v>
      </c>
      <c r="C20" s="7" t="s">
        <v>17</v>
      </c>
      <c r="D20" s="7" t="s">
        <v>18</v>
      </c>
    </row>
    <row r="21" spans="1:4">
      <c r="A21" s="7">
        <v>1132</v>
      </c>
      <c r="B21" s="7" t="s">
        <v>8</v>
      </c>
      <c r="C21" s="7" t="s">
        <v>17</v>
      </c>
      <c r="D21" s="7" t="s">
        <v>19</v>
      </c>
    </row>
    <row r="22" spans="1:4">
      <c r="A22" s="7">
        <v>1133</v>
      </c>
      <c r="B22" s="7" t="s">
        <v>8</v>
      </c>
      <c r="C22" s="7" t="s">
        <v>17</v>
      </c>
      <c r="D22" s="7" t="s">
        <v>20</v>
      </c>
    </row>
    <row r="23" spans="1:4">
      <c r="A23" s="7">
        <v>1141</v>
      </c>
      <c r="B23" s="7" t="s">
        <v>8</v>
      </c>
      <c r="C23" s="7" t="s">
        <v>21</v>
      </c>
      <c r="D23" s="7" t="s">
        <v>22</v>
      </c>
    </row>
    <row r="24" spans="1:4">
      <c r="A24" s="7">
        <v>1142</v>
      </c>
      <c r="B24" s="7" t="s">
        <v>8</v>
      </c>
      <c r="C24" s="7" t="s">
        <v>21</v>
      </c>
      <c r="D24" s="7" t="s">
        <v>23</v>
      </c>
    </row>
    <row r="25" spans="1:4">
      <c r="A25" s="7">
        <v>1143</v>
      </c>
      <c r="B25" s="7" t="s">
        <v>8</v>
      </c>
      <c r="C25" s="7" t="s">
        <v>21</v>
      </c>
      <c r="D25" s="7" t="s">
        <v>24</v>
      </c>
    </row>
    <row r="26" spans="1:4">
      <c r="A26" s="7">
        <v>1201</v>
      </c>
      <c r="B26" s="7" t="s">
        <v>216</v>
      </c>
      <c r="C26" s="7" t="s">
        <v>216</v>
      </c>
      <c r="D26" s="7" t="s">
        <v>217</v>
      </c>
    </row>
    <row r="27" spans="1:4">
      <c r="A27" s="7">
        <v>1202</v>
      </c>
      <c r="B27" s="7" t="s">
        <v>216</v>
      </c>
      <c r="C27" s="7" t="s">
        <v>216</v>
      </c>
      <c r="D27" s="7" t="s">
        <v>218</v>
      </c>
    </row>
    <row r="28" spans="1:4">
      <c r="A28" s="7">
        <v>1203</v>
      </c>
      <c r="B28" s="7" t="s">
        <v>216</v>
      </c>
      <c r="C28" s="7" t="s">
        <v>216</v>
      </c>
      <c r="D28" s="7" t="s">
        <v>219</v>
      </c>
    </row>
    <row r="29" spans="1:4">
      <c r="A29" s="7">
        <v>1204</v>
      </c>
      <c r="B29" s="7" t="s">
        <v>216</v>
      </c>
      <c r="C29" s="7" t="s">
        <v>216</v>
      </c>
      <c r="D29" s="7" t="s">
        <v>220</v>
      </c>
    </row>
    <row r="30" spans="1:4">
      <c r="A30" s="7">
        <v>1205</v>
      </c>
      <c r="B30" s="7" t="s">
        <v>216</v>
      </c>
      <c r="C30" s="7" t="s">
        <v>216</v>
      </c>
      <c r="D30" s="7" t="s">
        <v>221</v>
      </c>
    </row>
    <row r="31" spans="1:4">
      <c r="A31" s="7">
        <v>1206</v>
      </c>
      <c r="B31" s="7" t="s">
        <v>216</v>
      </c>
      <c r="C31" s="7" t="s">
        <v>216</v>
      </c>
      <c r="D31" s="7" t="s">
        <v>222</v>
      </c>
    </row>
    <row r="32" spans="1:4">
      <c r="A32" s="7">
        <v>1211</v>
      </c>
      <c r="B32" s="7" t="s">
        <v>25</v>
      </c>
      <c r="C32" s="7" t="s">
        <v>26</v>
      </c>
      <c r="D32" s="7" t="s">
        <v>27</v>
      </c>
    </row>
    <row r="33" spans="1:4">
      <c r="A33" s="7">
        <v>1212</v>
      </c>
      <c r="B33" s="7" t="s">
        <v>25</v>
      </c>
      <c r="C33" s="7" t="s">
        <v>26</v>
      </c>
      <c r="D33" s="7" t="s">
        <v>28</v>
      </c>
    </row>
    <row r="34" spans="1:4">
      <c r="A34" s="7">
        <v>1213</v>
      </c>
      <c r="B34" s="7" t="s">
        <v>25</v>
      </c>
      <c r="C34" s="7" t="s">
        <v>26</v>
      </c>
      <c r="D34" s="7" t="s">
        <v>29</v>
      </c>
    </row>
    <row r="35" spans="1:4">
      <c r="A35" s="7">
        <v>1221</v>
      </c>
      <c r="B35" s="7" t="s">
        <v>25</v>
      </c>
      <c r="C35" s="7" t="s">
        <v>30</v>
      </c>
      <c r="D35" s="7" t="s">
        <v>31</v>
      </c>
    </row>
    <row r="36" spans="1:4">
      <c r="A36" s="7">
        <v>1222</v>
      </c>
      <c r="B36" s="7" t="s">
        <v>25</v>
      </c>
      <c r="C36" s="7" t="s">
        <v>30</v>
      </c>
      <c r="D36" s="7" t="s">
        <v>32</v>
      </c>
    </row>
    <row r="37" spans="1:4">
      <c r="A37" s="7">
        <v>1223</v>
      </c>
      <c r="B37" s="7" t="s">
        <v>25</v>
      </c>
      <c r="C37" s="7" t="s">
        <v>30</v>
      </c>
      <c r="D37" s="7" t="s">
        <v>33</v>
      </c>
    </row>
    <row r="38" spans="1:4">
      <c r="A38" s="7">
        <v>1231</v>
      </c>
      <c r="B38" s="7" t="s">
        <v>25</v>
      </c>
      <c r="C38" s="7" t="s">
        <v>34</v>
      </c>
      <c r="D38" s="7" t="s">
        <v>35</v>
      </c>
    </row>
    <row r="39" spans="1:4">
      <c r="A39" s="7">
        <v>1232</v>
      </c>
      <c r="B39" s="7" t="s">
        <v>25</v>
      </c>
      <c r="C39" s="7" t="s">
        <v>34</v>
      </c>
      <c r="D39" s="7" t="s">
        <v>36</v>
      </c>
    </row>
    <row r="40" spans="1:4">
      <c r="A40" s="7">
        <v>1233</v>
      </c>
      <c r="B40" s="7" t="s">
        <v>25</v>
      </c>
      <c r="C40" s="7" t="s">
        <v>34</v>
      </c>
      <c r="D40" s="7" t="s">
        <v>37</v>
      </c>
    </row>
    <row r="41" spans="1:4">
      <c r="A41" s="7">
        <v>1241</v>
      </c>
      <c r="B41" s="7" t="s">
        <v>25</v>
      </c>
      <c r="C41" s="7" t="s">
        <v>38</v>
      </c>
      <c r="D41" s="7" t="s">
        <v>39</v>
      </c>
    </row>
    <row r="42" spans="1:4">
      <c r="A42" s="7">
        <v>1242</v>
      </c>
      <c r="B42" s="7" t="s">
        <v>25</v>
      </c>
      <c r="C42" s="7" t="s">
        <v>38</v>
      </c>
      <c r="D42" s="7" t="s">
        <v>40</v>
      </c>
    </row>
    <row r="43" spans="1:4">
      <c r="A43" s="7">
        <v>1243</v>
      </c>
      <c r="B43" s="7" t="s">
        <v>25</v>
      </c>
      <c r="C43" s="7" t="s">
        <v>38</v>
      </c>
      <c r="D43" s="7" t="s">
        <v>41</v>
      </c>
    </row>
    <row r="44" spans="1:4">
      <c r="A44" s="7">
        <v>1301</v>
      </c>
      <c r="B44" s="7" t="s">
        <v>237</v>
      </c>
      <c r="C44" s="7" t="s">
        <v>237</v>
      </c>
      <c r="D44" s="7" t="s">
        <v>238</v>
      </c>
    </row>
    <row r="45" spans="1:4">
      <c r="A45" s="7">
        <v>1302</v>
      </c>
      <c r="B45" s="7" t="s">
        <v>237</v>
      </c>
      <c r="C45" s="7" t="s">
        <v>237</v>
      </c>
      <c r="D45" s="7" t="s">
        <v>239</v>
      </c>
    </row>
    <row r="46" spans="1:4">
      <c r="A46" s="7">
        <v>1303</v>
      </c>
      <c r="B46" s="7" t="s">
        <v>237</v>
      </c>
      <c r="C46" s="7" t="s">
        <v>237</v>
      </c>
      <c r="D46" s="7" t="s">
        <v>240</v>
      </c>
    </row>
    <row r="47" spans="1:4">
      <c r="A47" s="7">
        <v>1304</v>
      </c>
      <c r="B47" s="7" t="s">
        <v>237</v>
      </c>
      <c r="C47" s="7" t="s">
        <v>237</v>
      </c>
      <c r="D47" s="7" t="s">
        <v>241</v>
      </c>
    </row>
    <row r="48" spans="1:4">
      <c r="A48" s="7">
        <v>1305</v>
      </c>
      <c r="B48" s="7" t="s">
        <v>237</v>
      </c>
      <c r="C48" s="7" t="s">
        <v>237</v>
      </c>
      <c r="D48" s="7" t="s">
        <v>242</v>
      </c>
    </row>
    <row r="49" spans="1:4">
      <c r="A49" s="7">
        <v>1306</v>
      </c>
      <c r="B49" s="7" t="s">
        <v>237</v>
      </c>
      <c r="C49" s="7" t="s">
        <v>237</v>
      </c>
      <c r="D49" s="7" t="s">
        <v>243</v>
      </c>
    </row>
    <row r="50" spans="1:4">
      <c r="A50" s="7">
        <v>1311</v>
      </c>
      <c r="B50" s="7" t="s">
        <v>42</v>
      </c>
      <c r="C50" s="7" t="s">
        <v>43</v>
      </c>
      <c r="D50" s="7" t="s">
        <v>44</v>
      </c>
    </row>
    <row r="51" spans="1:4">
      <c r="A51" s="7">
        <v>1312</v>
      </c>
      <c r="B51" s="7" t="s">
        <v>42</v>
      </c>
      <c r="C51" s="7" t="s">
        <v>43</v>
      </c>
      <c r="D51" s="7" t="s">
        <v>45</v>
      </c>
    </row>
    <row r="52" spans="1:4">
      <c r="A52" s="7">
        <v>1313</v>
      </c>
      <c r="B52" s="7" t="s">
        <v>42</v>
      </c>
      <c r="C52" s="7" t="s">
        <v>43</v>
      </c>
      <c r="D52" s="7" t="s">
        <v>46</v>
      </c>
    </row>
    <row r="53" spans="1:4">
      <c r="A53" s="7">
        <v>1321</v>
      </c>
      <c r="B53" s="7" t="s">
        <v>42</v>
      </c>
      <c r="C53" s="7" t="s">
        <v>47</v>
      </c>
      <c r="D53" s="7" t="s">
        <v>48</v>
      </c>
    </row>
    <row r="54" spans="1:4">
      <c r="A54" s="7">
        <v>1322</v>
      </c>
      <c r="B54" s="7" t="s">
        <v>42</v>
      </c>
      <c r="C54" s="7" t="s">
        <v>47</v>
      </c>
      <c r="D54" s="7" t="s">
        <v>49</v>
      </c>
    </row>
    <row r="55" spans="1:4">
      <c r="A55" s="7">
        <v>1323</v>
      </c>
      <c r="B55" s="7" t="s">
        <v>42</v>
      </c>
      <c r="C55" s="7" t="s">
        <v>47</v>
      </c>
      <c r="D55" s="7" t="s">
        <v>50</v>
      </c>
    </row>
    <row r="56" spans="1:4">
      <c r="A56" s="7">
        <v>1331</v>
      </c>
      <c r="B56" s="7" t="s">
        <v>42</v>
      </c>
      <c r="C56" s="7" t="s">
        <v>51</v>
      </c>
      <c r="D56" s="7" t="s">
        <v>52</v>
      </c>
    </row>
    <row r="57" spans="1:4">
      <c r="A57" s="7">
        <v>1332</v>
      </c>
      <c r="B57" s="7" t="s">
        <v>42</v>
      </c>
      <c r="C57" s="7" t="s">
        <v>51</v>
      </c>
      <c r="D57" s="7" t="s">
        <v>53</v>
      </c>
    </row>
    <row r="58" spans="1:4">
      <c r="A58" s="7">
        <v>1333</v>
      </c>
      <c r="B58" s="7" t="s">
        <v>42</v>
      </c>
      <c r="C58" s="7" t="s">
        <v>51</v>
      </c>
      <c r="D58" s="7" t="s">
        <v>54</v>
      </c>
    </row>
    <row r="59" spans="1:4">
      <c r="A59" s="7">
        <v>1341</v>
      </c>
      <c r="B59" s="7" t="s">
        <v>42</v>
      </c>
      <c r="C59" s="7" t="s">
        <v>55</v>
      </c>
      <c r="D59" s="7" t="s">
        <v>56</v>
      </c>
    </row>
    <row r="60" spans="1:4">
      <c r="A60" s="7">
        <v>1342</v>
      </c>
      <c r="B60" s="7" t="s">
        <v>42</v>
      </c>
      <c r="C60" s="7" t="s">
        <v>55</v>
      </c>
      <c r="D60" s="7" t="s">
        <v>57</v>
      </c>
    </row>
    <row r="61" spans="1:4">
      <c r="A61" s="7">
        <v>1343</v>
      </c>
      <c r="B61" s="7" t="s">
        <v>42</v>
      </c>
      <c r="C61" s="7" t="s">
        <v>55</v>
      </c>
      <c r="D61" s="7" t="s">
        <v>58</v>
      </c>
    </row>
    <row r="62" spans="1:4">
      <c r="A62" s="7">
        <v>2001</v>
      </c>
      <c r="B62" s="7" t="s">
        <v>286</v>
      </c>
      <c r="C62" s="7" t="s">
        <v>286</v>
      </c>
      <c r="D62" s="7" t="s">
        <v>287</v>
      </c>
    </row>
    <row r="63" spans="1:4">
      <c r="A63" s="7">
        <v>2002</v>
      </c>
      <c r="B63" s="7" t="s">
        <v>286</v>
      </c>
      <c r="C63" s="7" t="s">
        <v>286</v>
      </c>
      <c r="D63" s="7" t="s">
        <v>288</v>
      </c>
    </row>
    <row r="64" spans="1:4">
      <c r="A64" s="7">
        <v>2003</v>
      </c>
      <c r="B64" s="7" t="s">
        <v>286</v>
      </c>
      <c r="C64" s="7" t="s">
        <v>286</v>
      </c>
      <c r="D64" s="7" t="s">
        <v>289</v>
      </c>
    </row>
    <row r="65" spans="1:4">
      <c r="A65" s="7">
        <v>2004</v>
      </c>
      <c r="B65" s="7" t="s">
        <v>286</v>
      </c>
      <c r="C65" s="7" t="s">
        <v>286</v>
      </c>
      <c r="D65" s="7" t="s">
        <v>290</v>
      </c>
    </row>
    <row r="66" spans="1:4">
      <c r="A66" s="7">
        <v>2005</v>
      </c>
      <c r="B66" s="7" t="s">
        <v>286</v>
      </c>
      <c r="C66" s="7" t="s">
        <v>286</v>
      </c>
      <c r="D66" s="7" t="s">
        <v>291</v>
      </c>
    </row>
    <row r="67" spans="1:4">
      <c r="A67" s="7">
        <v>2006</v>
      </c>
      <c r="B67" s="7" t="s">
        <v>286</v>
      </c>
      <c r="C67" s="7" t="s">
        <v>286</v>
      </c>
      <c r="D67" s="7" t="s">
        <v>292</v>
      </c>
    </row>
    <row r="68" spans="1:4">
      <c r="A68" s="7">
        <v>2111</v>
      </c>
      <c r="B68" s="7" t="s">
        <v>59</v>
      </c>
      <c r="C68" s="7" t="s">
        <v>60</v>
      </c>
      <c r="D68" s="7" t="s">
        <v>61</v>
      </c>
    </row>
    <row r="69" spans="1:4">
      <c r="A69" s="7">
        <v>2112</v>
      </c>
      <c r="B69" s="7" t="s">
        <v>59</v>
      </c>
      <c r="C69" s="7" t="s">
        <v>60</v>
      </c>
      <c r="D69" s="7" t="s">
        <v>62</v>
      </c>
    </row>
    <row r="70" spans="1:4">
      <c r="A70" s="7">
        <v>2113</v>
      </c>
      <c r="B70" s="7" t="s">
        <v>59</v>
      </c>
      <c r="C70" s="7" t="s">
        <v>60</v>
      </c>
      <c r="D70" s="7" t="s">
        <v>63</v>
      </c>
    </row>
    <row r="71" spans="1:4">
      <c r="A71" s="7">
        <v>2121</v>
      </c>
      <c r="B71" s="7" t="s">
        <v>59</v>
      </c>
      <c r="C71" s="7" t="s">
        <v>64</v>
      </c>
      <c r="D71" s="7" t="s">
        <v>65</v>
      </c>
    </row>
    <row r="72" spans="1:4">
      <c r="A72" s="7">
        <v>2122</v>
      </c>
      <c r="B72" s="7" t="s">
        <v>59</v>
      </c>
      <c r="C72" s="7" t="s">
        <v>64</v>
      </c>
      <c r="D72" s="7" t="s">
        <v>66</v>
      </c>
    </row>
    <row r="73" spans="1:4">
      <c r="A73" s="7">
        <v>2123</v>
      </c>
      <c r="B73" s="7" t="s">
        <v>59</v>
      </c>
      <c r="C73" s="7" t="s">
        <v>64</v>
      </c>
      <c r="D73" s="7" t="s">
        <v>67</v>
      </c>
    </row>
    <row r="74" spans="1:4">
      <c r="A74" s="7">
        <v>2131</v>
      </c>
      <c r="B74" s="7" t="s">
        <v>59</v>
      </c>
      <c r="C74" s="7" t="s">
        <v>68</v>
      </c>
      <c r="D74" s="7" t="s">
        <v>69</v>
      </c>
    </row>
    <row r="75" spans="1:4">
      <c r="A75" s="7">
        <v>2132</v>
      </c>
      <c r="B75" s="7" t="s">
        <v>59</v>
      </c>
      <c r="C75" s="7" t="s">
        <v>68</v>
      </c>
      <c r="D75" s="7" t="s">
        <v>70</v>
      </c>
    </row>
    <row r="76" spans="1:4">
      <c r="A76" s="7">
        <v>2133</v>
      </c>
      <c r="B76" s="7" t="s">
        <v>59</v>
      </c>
      <c r="C76" s="7" t="s">
        <v>68</v>
      </c>
      <c r="D76" s="7" t="s">
        <v>71</v>
      </c>
    </row>
    <row r="77" spans="1:4">
      <c r="A77" s="7">
        <v>2141</v>
      </c>
      <c r="B77" s="7" t="s">
        <v>59</v>
      </c>
      <c r="C77" s="7" t="s">
        <v>72</v>
      </c>
      <c r="D77" s="7" t="s">
        <v>73</v>
      </c>
    </row>
    <row r="78" spans="1:4">
      <c r="A78" s="7">
        <v>2142</v>
      </c>
      <c r="B78" s="7" t="s">
        <v>59</v>
      </c>
      <c r="C78" s="7" t="s">
        <v>72</v>
      </c>
      <c r="D78" s="7" t="s">
        <v>74</v>
      </c>
    </row>
    <row r="79" spans="1:4">
      <c r="A79" s="7">
        <v>2143</v>
      </c>
      <c r="B79" s="7" t="s">
        <v>59</v>
      </c>
      <c r="C79" s="7" t="s">
        <v>72</v>
      </c>
      <c r="D79" s="7" t="s">
        <v>75</v>
      </c>
    </row>
    <row r="80" spans="1:4">
      <c r="A80" s="7">
        <v>2211</v>
      </c>
      <c r="B80" s="7" t="s">
        <v>76</v>
      </c>
      <c r="C80" s="7" t="s">
        <v>77</v>
      </c>
      <c r="D80" s="7" t="s">
        <v>78</v>
      </c>
    </row>
    <row r="81" spans="1:4">
      <c r="A81" s="7">
        <v>2212</v>
      </c>
      <c r="B81" s="7" t="s">
        <v>76</v>
      </c>
      <c r="C81" s="7" t="s">
        <v>77</v>
      </c>
      <c r="D81" s="7" t="s">
        <v>79</v>
      </c>
    </row>
    <row r="82" spans="1:4">
      <c r="A82" s="7">
        <v>2213</v>
      </c>
      <c r="B82" s="7" t="s">
        <v>76</v>
      </c>
      <c r="C82" s="7" t="s">
        <v>77</v>
      </c>
      <c r="D82" s="7" t="s">
        <v>80</v>
      </c>
    </row>
    <row r="83" spans="1:4">
      <c r="A83" s="7">
        <v>2221</v>
      </c>
      <c r="B83" s="7" t="s">
        <v>76</v>
      </c>
      <c r="C83" s="7" t="s">
        <v>81</v>
      </c>
      <c r="D83" s="7" t="s">
        <v>82</v>
      </c>
    </row>
    <row r="84" spans="1:4">
      <c r="A84" s="7">
        <v>2222</v>
      </c>
      <c r="B84" s="7" t="s">
        <v>76</v>
      </c>
      <c r="C84" s="7" t="s">
        <v>81</v>
      </c>
      <c r="D84" s="7" t="s">
        <v>83</v>
      </c>
    </row>
    <row r="85" spans="1:4">
      <c r="A85" s="7">
        <v>2223</v>
      </c>
      <c r="B85" s="7" t="s">
        <v>76</v>
      </c>
      <c r="C85" s="7" t="s">
        <v>81</v>
      </c>
      <c r="D85" s="7" t="s">
        <v>84</v>
      </c>
    </row>
    <row r="86" spans="1:4">
      <c r="A86" s="7">
        <v>2231</v>
      </c>
      <c r="B86" s="7" t="s">
        <v>76</v>
      </c>
      <c r="C86" s="7" t="s">
        <v>85</v>
      </c>
      <c r="D86" s="7" t="s">
        <v>86</v>
      </c>
    </row>
    <row r="87" spans="1:4">
      <c r="A87" s="7">
        <v>2232</v>
      </c>
      <c r="B87" s="7" t="s">
        <v>76</v>
      </c>
      <c r="C87" s="7" t="s">
        <v>85</v>
      </c>
      <c r="D87" s="7" t="s">
        <v>87</v>
      </c>
    </row>
    <row r="88" spans="1:4">
      <c r="A88" s="7">
        <v>2233</v>
      </c>
      <c r="B88" s="7" t="s">
        <v>76</v>
      </c>
      <c r="C88" s="7" t="s">
        <v>85</v>
      </c>
      <c r="D88" s="7" t="s">
        <v>88</v>
      </c>
    </row>
    <row r="89" spans="1:4">
      <c r="A89" s="7">
        <v>2241</v>
      </c>
      <c r="B89" s="7" t="s">
        <v>76</v>
      </c>
      <c r="C89" s="7" t="s">
        <v>89</v>
      </c>
      <c r="D89" s="7" t="s">
        <v>90</v>
      </c>
    </row>
    <row r="90" spans="1:4">
      <c r="A90" s="7">
        <v>2242</v>
      </c>
      <c r="B90" s="7" t="s">
        <v>76</v>
      </c>
      <c r="C90" s="7" t="s">
        <v>89</v>
      </c>
      <c r="D90" s="7" t="s">
        <v>91</v>
      </c>
    </row>
    <row r="91" spans="1:4">
      <c r="A91" s="7">
        <v>2243</v>
      </c>
      <c r="B91" s="7" t="s">
        <v>76</v>
      </c>
      <c r="C91" s="7" t="s">
        <v>89</v>
      </c>
      <c r="D91" s="7" t="s">
        <v>92</v>
      </c>
    </row>
    <row r="92" spans="1:4">
      <c r="A92" s="7">
        <v>2311</v>
      </c>
      <c r="B92" s="7" t="s">
        <v>93</v>
      </c>
      <c r="C92" s="7" t="s">
        <v>94</v>
      </c>
      <c r="D92" s="7" t="s">
        <v>95</v>
      </c>
    </row>
    <row r="93" spans="1:4">
      <c r="A93" s="7">
        <v>2312</v>
      </c>
      <c r="B93" s="7" t="s">
        <v>93</v>
      </c>
      <c r="C93" s="7" t="s">
        <v>94</v>
      </c>
      <c r="D93" s="7" t="s">
        <v>96</v>
      </c>
    </row>
    <row r="94" spans="1:4">
      <c r="A94" s="7">
        <v>2313</v>
      </c>
      <c r="B94" s="7" t="s">
        <v>93</v>
      </c>
      <c r="C94" s="7" t="s">
        <v>94</v>
      </c>
      <c r="D94" s="7" t="s">
        <v>97</v>
      </c>
    </row>
    <row r="95" spans="1:4">
      <c r="A95" s="7">
        <v>2321</v>
      </c>
      <c r="B95" s="7" t="s">
        <v>93</v>
      </c>
      <c r="C95" s="7" t="s">
        <v>98</v>
      </c>
      <c r="D95" s="7" t="s">
        <v>99</v>
      </c>
    </row>
    <row r="96" spans="1:4">
      <c r="A96" s="7">
        <v>2322</v>
      </c>
      <c r="B96" s="7" t="s">
        <v>93</v>
      </c>
      <c r="C96" s="7" t="s">
        <v>98</v>
      </c>
      <c r="D96" s="7" t="s">
        <v>100</v>
      </c>
    </row>
    <row r="97" spans="1:4">
      <c r="A97" s="7">
        <v>2323</v>
      </c>
      <c r="B97" s="7" t="s">
        <v>93</v>
      </c>
      <c r="C97" s="7" t="s">
        <v>98</v>
      </c>
      <c r="D97" s="7" t="s">
        <v>101</v>
      </c>
    </row>
    <row r="98" spans="1:4">
      <c r="A98" s="7">
        <v>2331</v>
      </c>
      <c r="B98" s="7" t="s">
        <v>93</v>
      </c>
      <c r="C98" s="7" t="s">
        <v>102</v>
      </c>
      <c r="D98" s="7" t="s">
        <v>103</v>
      </c>
    </row>
    <row r="99" spans="1:4">
      <c r="A99" s="7">
        <v>2332</v>
      </c>
      <c r="B99" s="7" t="s">
        <v>93</v>
      </c>
      <c r="C99" s="7" t="s">
        <v>102</v>
      </c>
      <c r="D99" s="7" t="s">
        <v>104</v>
      </c>
    </row>
    <row r="100" spans="1:4">
      <c r="A100" s="7">
        <v>2333</v>
      </c>
      <c r="B100" s="7" t="s">
        <v>93</v>
      </c>
      <c r="C100" s="7" t="s">
        <v>102</v>
      </c>
      <c r="D100" s="7" t="s">
        <v>105</v>
      </c>
    </row>
    <row r="101" spans="1:4">
      <c r="A101" s="7">
        <v>2341</v>
      </c>
      <c r="B101" s="7" t="s">
        <v>93</v>
      </c>
      <c r="C101" s="7" t="s">
        <v>106</v>
      </c>
      <c r="D101" s="7" t="s">
        <v>107</v>
      </c>
    </row>
    <row r="102" spans="1:4">
      <c r="A102" s="7">
        <v>2342</v>
      </c>
      <c r="B102" s="7" t="s">
        <v>93</v>
      </c>
      <c r="C102" s="7" t="s">
        <v>106</v>
      </c>
      <c r="D102" s="7" t="s">
        <v>108</v>
      </c>
    </row>
    <row r="103" spans="1:4">
      <c r="A103" s="7">
        <v>2343</v>
      </c>
      <c r="B103" s="7" t="s">
        <v>93</v>
      </c>
      <c r="C103" s="7" t="s">
        <v>106</v>
      </c>
      <c r="D103" s="7" t="s">
        <v>109</v>
      </c>
    </row>
    <row r="104" spans="1:4">
      <c r="A104" s="7">
        <v>3001</v>
      </c>
      <c r="B104" s="7" t="s">
        <v>272</v>
      </c>
      <c r="C104" s="7" t="s">
        <v>272</v>
      </c>
      <c r="D104" s="7" t="s">
        <v>273</v>
      </c>
    </row>
    <row r="105" spans="1:4">
      <c r="A105" s="7">
        <v>3002</v>
      </c>
      <c r="B105" s="7" t="s">
        <v>272</v>
      </c>
      <c r="C105" s="7" t="s">
        <v>272</v>
      </c>
      <c r="D105" s="7" t="s">
        <v>274</v>
      </c>
    </row>
    <row r="106" spans="1:4">
      <c r="A106" s="7">
        <v>3003</v>
      </c>
      <c r="B106" s="7" t="s">
        <v>272</v>
      </c>
      <c r="C106" s="7" t="s">
        <v>272</v>
      </c>
      <c r="D106" s="7" t="s">
        <v>275</v>
      </c>
    </row>
    <row r="107" spans="1:4">
      <c r="A107" s="7">
        <v>3004</v>
      </c>
      <c r="B107" s="7" t="s">
        <v>272</v>
      </c>
      <c r="C107" s="7" t="s">
        <v>272</v>
      </c>
      <c r="D107" s="7" t="s">
        <v>276</v>
      </c>
    </row>
    <row r="108" spans="1:4">
      <c r="A108" s="7">
        <v>3005</v>
      </c>
      <c r="B108" s="7" t="s">
        <v>272</v>
      </c>
      <c r="C108" s="7" t="s">
        <v>272</v>
      </c>
      <c r="D108" s="7" t="s">
        <v>277</v>
      </c>
    </row>
    <row r="109" spans="1:4">
      <c r="A109" s="7">
        <v>3006</v>
      </c>
      <c r="B109" s="7" t="s">
        <v>272</v>
      </c>
      <c r="C109" s="7" t="s">
        <v>272</v>
      </c>
      <c r="D109" s="7" t="s">
        <v>278</v>
      </c>
    </row>
    <row r="110" spans="1:4">
      <c r="A110" s="7">
        <v>3111</v>
      </c>
      <c r="B110" s="7" t="s">
        <v>110</v>
      </c>
      <c r="C110" s="7" t="s">
        <v>111</v>
      </c>
      <c r="D110" s="7" t="s">
        <v>112</v>
      </c>
    </row>
    <row r="111" spans="1:4">
      <c r="A111" s="7">
        <v>3112</v>
      </c>
      <c r="B111" s="7" t="s">
        <v>110</v>
      </c>
      <c r="C111" s="7" t="s">
        <v>111</v>
      </c>
      <c r="D111" s="7" t="s">
        <v>113</v>
      </c>
    </row>
    <row r="112" spans="1:4">
      <c r="A112" s="7">
        <v>3113</v>
      </c>
      <c r="B112" s="7" t="s">
        <v>110</v>
      </c>
      <c r="C112" s="7" t="s">
        <v>111</v>
      </c>
      <c r="D112" s="7" t="s">
        <v>114</v>
      </c>
    </row>
    <row r="113" spans="1:4">
      <c r="A113" s="7">
        <v>3121</v>
      </c>
      <c r="B113" s="7" t="s">
        <v>110</v>
      </c>
      <c r="C113" s="7" t="s">
        <v>115</v>
      </c>
      <c r="D113" s="7" t="s">
        <v>116</v>
      </c>
    </row>
    <row r="114" spans="1:4">
      <c r="A114" s="7">
        <v>3122</v>
      </c>
      <c r="B114" s="7" t="s">
        <v>110</v>
      </c>
      <c r="C114" s="7" t="s">
        <v>115</v>
      </c>
      <c r="D114" s="7" t="s">
        <v>117</v>
      </c>
    </row>
    <row r="115" spans="1:4">
      <c r="A115" s="7">
        <v>3123</v>
      </c>
      <c r="B115" s="7" t="s">
        <v>110</v>
      </c>
      <c r="C115" s="7" t="s">
        <v>115</v>
      </c>
      <c r="D115" s="7" t="s">
        <v>118</v>
      </c>
    </row>
    <row r="116" spans="1:4">
      <c r="A116" s="7">
        <v>3131</v>
      </c>
      <c r="B116" s="7" t="s">
        <v>110</v>
      </c>
      <c r="C116" s="7" t="s">
        <v>119</v>
      </c>
      <c r="D116" s="7" t="s">
        <v>120</v>
      </c>
    </row>
    <row r="117" spans="1:4">
      <c r="A117" s="7">
        <v>3132</v>
      </c>
      <c r="B117" s="7" t="s">
        <v>110</v>
      </c>
      <c r="C117" s="7" t="s">
        <v>119</v>
      </c>
      <c r="D117" s="7" t="s">
        <v>121</v>
      </c>
    </row>
    <row r="118" spans="1:4">
      <c r="A118" s="7">
        <v>3133</v>
      </c>
      <c r="B118" s="7" t="s">
        <v>110</v>
      </c>
      <c r="C118" s="7" t="s">
        <v>119</v>
      </c>
      <c r="D118" s="7" t="s">
        <v>122</v>
      </c>
    </row>
    <row r="119" spans="1:4">
      <c r="A119" s="7">
        <v>3141</v>
      </c>
      <c r="B119" s="7" t="s">
        <v>110</v>
      </c>
      <c r="C119" s="7" t="s">
        <v>123</v>
      </c>
      <c r="D119" s="7" t="s">
        <v>124</v>
      </c>
    </row>
    <row r="120" spans="1:4">
      <c r="A120" s="7">
        <v>3142</v>
      </c>
      <c r="B120" s="7" t="s">
        <v>110</v>
      </c>
      <c r="C120" s="7" t="s">
        <v>123</v>
      </c>
      <c r="D120" s="7" t="s">
        <v>125</v>
      </c>
    </row>
    <row r="121" spans="1:4">
      <c r="A121" s="7">
        <v>3143</v>
      </c>
      <c r="B121" s="7" t="s">
        <v>110</v>
      </c>
      <c r="C121" s="7" t="s">
        <v>123</v>
      </c>
      <c r="D121" s="7" t="s">
        <v>126</v>
      </c>
    </row>
    <row r="122" spans="1:4">
      <c r="A122" s="7">
        <v>3211</v>
      </c>
      <c r="B122" s="7" t="s">
        <v>127</v>
      </c>
      <c r="C122" s="7" t="s">
        <v>128</v>
      </c>
      <c r="D122" s="7" t="s">
        <v>129</v>
      </c>
    </row>
    <row r="123" spans="1:4">
      <c r="A123" s="7">
        <v>3212</v>
      </c>
      <c r="B123" s="7" t="s">
        <v>127</v>
      </c>
      <c r="C123" s="7" t="s">
        <v>128</v>
      </c>
      <c r="D123" s="7" t="s">
        <v>130</v>
      </c>
    </row>
    <row r="124" spans="1:4">
      <c r="A124" s="7">
        <v>3213</v>
      </c>
      <c r="B124" s="7" t="s">
        <v>127</v>
      </c>
      <c r="C124" s="7" t="s">
        <v>128</v>
      </c>
      <c r="D124" s="7" t="s">
        <v>131</v>
      </c>
    </row>
    <row r="125" spans="1:4">
      <c r="A125" s="7">
        <v>3221</v>
      </c>
      <c r="B125" s="7" t="s">
        <v>127</v>
      </c>
      <c r="C125" s="7" t="s">
        <v>132</v>
      </c>
      <c r="D125" s="7" t="s">
        <v>133</v>
      </c>
    </row>
    <row r="126" spans="1:4">
      <c r="A126" s="7">
        <v>3222</v>
      </c>
      <c r="B126" s="7" t="s">
        <v>127</v>
      </c>
      <c r="C126" s="7" t="s">
        <v>132</v>
      </c>
      <c r="D126" s="7" t="s">
        <v>134</v>
      </c>
    </row>
    <row r="127" spans="1:4">
      <c r="A127" s="7">
        <v>3223</v>
      </c>
      <c r="B127" s="7" t="s">
        <v>127</v>
      </c>
      <c r="C127" s="7" t="s">
        <v>132</v>
      </c>
      <c r="D127" s="7" t="s">
        <v>135</v>
      </c>
    </row>
    <row r="128" spans="1:4">
      <c r="A128" s="7">
        <v>3231</v>
      </c>
      <c r="B128" s="7" t="s">
        <v>127</v>
      </c>
      <c r="C128" s="7" t="s">
        <v>136</v>
      </c>
      <c r="D128" s="7" t="s">
        <v>137</v>
      </c>
    </row>
    <row r="129" spans="1:4">
      <c r="A129" s="7">
        <v>3232</v>
      </c>
      <c r="B129" s="7" t="s">
        <v>127</v>
      </c>
      <c r="C129" s="7" t="s">
        <v>136</v>
      </c>
      <c r="D129" s="7" t="s">
        <v>138</v>
      </c>
    </row>
    <row r="130" spans="1:4">
      <c r="A130" s="7">
        <v>3233</v>
      </c>
      <c r="B130" s="7" t="s">
        <v>127</v>
      </c>
      <c r="C130" s="7" t="s">
        <v>136</v>
      </c>
      <c r="D130" s="7" t="s">
        <v>139</v>
      </c>
    </row>
    <row r="131" spans="1:4">
      <c r="A131" s="7">
        <v>3241</v>
      </c>
      <c r="B131" s="7" t="s">
        <v>127</v>
      </c>
      <c r="C131" s="7" t="s">
        <v>140</v>
      </c>
      <c r="D131" s="7" t="s">
        <v>141</v>
      </c>
    </row>
    <row r="132" spans="1:4">
      <c r="A132" s="7">
        <v>3242</v>
      </c>
      <c r="B132" s="7" t="s">
        <v>127</v>
      </c>
      <c r="C132" s="7" t="s">
        <v>140</v>
      </c>
      <c r="D132" s="7" t="s">
        <v>142</v>
      </c>
    </row>
    <row r="133" spans="1:4">
      <c r="A133" s="7">
        <v>3243</v>
      </c>
      <c r="B133" s="7" t="s">
        <v>127</v>
      </c>
      <c r="C133" s="7" t="s">
        <v>140</v>
      </c>
      <c r="D133" s="7" t="s">
        <v>143</v>
      </c>
    </row>
    <row r="134" spans="1:4">
      <c r="A134" s="7">
        <v>3311</v>
      </c>
      <c r="B134" s="7" t="s">
        <v>144</v>
      </c>
      <c r="C134" s="7" t="s">
        <v>145</v>
      </c>
      <c r="D134" s="7" t="s">
        <v>146</v>
      </c>
    </row>
    <row r="135" spans="1:4">
      <c r="A135" s="7">
        <v>3312</v>
      </c>
      <c r="B135" s="7" t="s">
        <v>144</v>
      </c>
      <c r="C135" s="7" t="s">
        <v>145</v>
      </c>
      <c r="D135" s="7" t="s">
        <v>147</v>
      </c>
    </row>
    <row r="136" spans="1:4">
      <c r="A136" s="7">
        <v>3313</v>
      </c>
      <c r="B136" s="7" t="s">
        <v>144</v>
      </c>
      <c r="C136" s="7" t="s">
        <v>145</v>
      </c>
      <c r="D136" s="7" t="s">
        <v>148</v>
      </c>
    </row>
    <row r="137" spans="1:4">
      <c r="A137" s="7">
        <v>3321</v>
      </c>
      <c r="B137" s="7" t="s">
        <v>144</v>
      </c>
      <c r="C137" s="7" t="s">
        <v>149</v>
      </c>
      <c r="D137" s="7" t="s">
        <v>150</v>
      </c>
    </row>
    <row r="138" spans="1:4">
      <c r="A138" s="7">
        <v>3322</v>
      </c>
      <c r="B138" s="7" t="s">
        <v>144</v>
      </c>
      <c r="C138" s="7" t="s">
        <v>149</v>
      </c>
      <c r="D138" s="7" t="s">
        <v>151</v>
      </c>
    </row>
    <row r="139" spans="1:4">
      <c r="A139" s="7">
        <v>3323</v>
      </c>
      <c r="B139" s="7" t="s">
        <v>144</v>
      </c>
      <c r="C139" s="7" t="s">
        <v>149</v>
      </c>
      <c r="D139" s="7" t="s">
        <v>152</v>
      </c>
    </row>
    <row r="140" spans="1:4">
      <c r="A140" s="7">
        <v>3331</v>
      </c>
      <c r="B140" s="7" t="s">
        <v>144</v>
      </c>
      <c r="C140" s="7" t="s">
        <v>153</v>
      </c>
      <c r="D140" s="7" t="s">
        <v>154</v>
      </c>
    </row>
    <row r="141" spans="1:4">
      <c r="A141" s="7">
        <v>3332</v>
      </c>
      <c r="B141" s="7" t="s">
        <v>144</v>
      </c>
      <c r="C141" s="7" t="s">
        <v>153</v>
      </c>
      <c r="D141" s="7" t="s">
        <v>155</v>
      </c>
    </row>
    <row r="142" spans="1:4">
      <c r="A142" s="7">
        <v>3333</v>
      </c>
      <c r="B142" s="7" t="s">
        <v>144</v>
      </c>
      <c r="C142" s="7" t="s">
        <v>153</v>
      </c>
      <c r="D142" s="7" t="s">
        <v>156</v>
      </c>
    </row>
    <row r="143" spans="1:4">
      <c r="A143" s="7">
        <v>3341</v>
      </c>
      <c r="B143" s="7" t="s">
        <v>144</v>
      </c>
      <c r="C143" s="7" t="s">
        <v>157</v>
      </c>
      <c r="D143" s="7" t="s">
        <v>158</v>
      </c>
    </row>
    <row r="144" spans="1:4">
      <c r="A144" s="7">
        <v>3342</v>
      </c>
      <c r="B144" s="7" t="s">
        <v>144</v>
      </c>
      <c r="C144" s="7" t="s">
        <v>157</v>
      </c>
      <c r="D144" s="7" t="s">
        <v>159</v>
      </c>
    </row>
    <row r="145" spans="1:4">
      <c r="A145" s="7">
        <v>3343</v>
      </c>
      <c r="B145" s="7" t="s">
        <v>144</v>
      </c>
      <c r="C145" s="7" t="s">
        <v>157</v>
      </c>
      <c r="D145" s="7" t="s">
        <v>160</v>
      </c>
    </row>
    <row r="146" spans="1:4">
      <c r="A146" s="7">
        <v>4001</v>
      </c>
      <c r="B146" s="7" t="s">
        <v>265</v>
      </c>
      <c r="C146" s="7" t="s">
        <v>265</v>
      </c>
      <c r="D146" s="7" t="s">
        <v>266</v>
      </c>
    </row>
    <row r="147" spans="1:4">
      <c r="A147" s="7">
        <v>4002</v>
      </c>
      <c r="B147" s="7" t="s">
        <v>265</v>
      </c>
      <c r="C147" s="7" t="s">
        <v>265</v>
      </c>
      <c r="D147" s="7" t="s">
        <v>267</v>
      </c>
    </row>
    <row r="148" spans="1:4">
      <c r="A148" s="7">
        <v>4003</v>
      </c>
      <c r="B148" s="7" t="s">
        <v>265</v>
      </c>
      <c r="C148" s="7" t="s">
        <v>265</v>
      </c>
      <c r="D148" s="7" t="s">
        <v>268</v>
      </c>
    </row>
    <row r="149" spans="1:4">
      <c r="A149" s="7">
        <v>4004</v>
      </c>
      <c r="B149" s="7" t="s">
        <v>265</v>
      </c>
      <c r="C149" s="7" t="s">
        <v>265</v>
      </c>
      <c r="D149" s="7" t="s">
        <v>269</v>
      </c>
    </row>
    <row r="150" spans="1:4">
      <c r="A150" s="7">
        <v>4005</v>
      </c>
      <c r="B150" s="7" t="s">
        <v>265</v>
      </c>
      <c r="C150" s="7" t="s">
        <v>265</v>
      </c>
      <c r="D150" s="7" t="s">
        <v>270</v>
      </c>
    </row>
    <row r="151" spans="1:4">
      <c r="A151" s="7">
        <v>4006</v>
      </c>
      <c r="B151" s="7" t="s">
        <v>265</v>
      </c>
      <c r="C151" s="7" t="s">
        <v>265</v>
      </c>
      <c r="D151" s="7" t="s">
        <v>271</v>
      </c>
    </row>
    <row r="152" spans="1:4">
      <c r="A152" s="8">
        <v>4111</v>
      </c>
      <c r="B152" s="7" t="s">
        <v>161</v>
      </c>
      <c r="C152" s="7" t="s">
        <v>162</v>
      </c>
      <c r="D152" s="7" t="s">
        <v>163</v>
      </c>
    </row>
    <row r="153" spans="1:4">
      <c r="A153" s="8">
        <v>4112</v>
      </c>
      <c r="B153" s="7" t="s">
        <v>161</v>
      </c>
      <c r="C153" s="7" t="s">
        <v>162</v>
      </c>
      <c r="D153" s="7" t="s">
        <v>164</v>
      </c>
    </row>
    <row r="154" spans="1:4">
      <c r="A154" s="8">
        <v>4113</v>
      </c>
      <c r="B154" s="7" t="s">
        <v>161</v>
      </c>
      <c r="C154" s="7" t="s">
        <v>162</v>
      </c>
      <c r="D154" s="7" t="s">
        <v>165</v>
      </c>
    </row>
    <row r="155" spans="1:4">
      <c r="A155" s="7">
        <v>4121</v>
      </c>
      <c r="B155" s="7" t="s">
        <v>161</v>
      </c>
      <c r="C155" s="7" t="s">
        <v>166</v>
      </c>
      <c r="D155" s="7" t="s">
        <v>167</v>
      </c>
    </row>
    <row r="156" spans="1:4">
      <c r="A156" s="7">
        <v>4122</v>
      </c>
      <c r="B156" s="7" t="s">
        <v>161</v>
      </c>
      <c r="C156" s="7" t="s">
        <v>166</v>
      </c>
      <c r="D156" s="7" t="s">
        <v>168</v>
      </c>
    </row>
    <row r="157" spans="1:4">
      <c r="A157" s="7">
        <v>4123</v>
      </c>
      <c r="B157" s="7" t="s">
        <v>161</v>
      </c>
      <c r="C157" s="7" t="s">
        <v>166</v>
      </c>
      <c r="D157" s="7" t="s">
        <v>169</v>
      </c>
    </row>
    <row r="158" spans="1:4">
      <c r="A158" s="7">
        <v>4131</v>
      </c>
      <c r="B158" s="7" t="s">
        <v>161</v>
      </c>
      <c r="C158" s="7" t="s">
        <v>170</v>
      </c>
      <c r="D158" s="7" t="s">
        <v>171</v>
      </c>
    </row>
    <row r="159" spans="1:4">
      <c r="A159" s="7">
        <v>4132</v>
      </c>
      <c r="B159" s="7" t="s">
        <v>161</v>
      </c>
      <c r="C159" s="7" t="s">
        <v>170</v>
      </c>
      <c r="D159" s="7" t="s">
        <v>172</v>
      </c>
    </row>
    <row r="160" spans="1:4">
      <c r="A160" s="7">
        <v>4133</v>
      </c>
      <c r="B160" s="7" t="s">
        <v>161</v>
      </c>
      <c r="C160" s="7" t="s">
        <v>170</v>
      </c>
      <c r="D160" s="7" t="s">
        <v>173</v>
      </c>
    </row>
    <row r="161" spans="1:4">
      <c r="A161" s="7">
        <v>4141</v>
      </c>
      <c r="B161" s="7" t="s">
        <v>161</v>
      </c>
      <c r="C161" s="7" t="s">
        <v>174</v>
      </c>
      <c r="D161" s="7" t="s">
        <v>175</v>
      </c>
    </row>
    <row r="162" spans="1:4">
      <c r="A162" s="7">
        <v>4142</v>
      </c>
      <c r="B162" s="7" t="s">
        <v>161</v>
      </c>
      <c r="C162" s="7" t="s">
        <v>174</v>
      </c>
      <c r="D162" s="7" t="s">
        <v>176</v>
      </c>
    </row>
    <row r="163" spans="1:4">
      <c r="A163" s="7">
        <v>4143</v>
      </c>
      <c r="B163" s="7" t="s">
        <v>161</v>
      </c>
      <c r="C163" s="7" t="s">
        <v>174</v>
      </c>
      <c r="D163" s="7" t="s">
        <v>177</v>
      </c>
    </row>
    <row r="164" spans="1:4">
      <c r="A164" s="7">
        <v>4211</v>
      </c>
      <c r="B164" s="7" t="s">
        <v>178</v>
      </c>
      <c r="C164" s="7" t="s">
        <v>179</v>
      </c>
      <c r="D164" s="7" t="s">
        <v>180</v>
      </c>
    </row>
    <row r="165" spans="1:4">
      <c r="A165" s="7">
        <v>4212</v>
      </c>
      <c r="B165" s="7" t="s">
        <v>178</v>
      </c>
      <c r="C165" s="7" t="s">
        <v>179</v>
      </c>
      <c r="D165" s="7" t="s">
        <v>181</v>
      </c>
    </row>
    <row r="166" spans="1:4">
      <c r="A166" s="7">
        <v>4213</v>
      </c>
      <c r="B166" s="7" t="s">
        <v>178</v>
      </c>
      <c r="C166" s="7" t="s">
        <v>179</v>
      </c>
      <c r="D166" s="7" t="s">
        <v>182</v>
      </c>
    </row>
    <row r="167" spans="1:4">
      <c r="A167" s="7">
        <v>4221</v>
      </c>
      <c r="B167" s="7" t="s">
        <v>178</v>
      </c>
      <c r="C167" s="7" t="s">
        <v>183</v>
      </c>
      <c r="D167" s="7" t="s">
        <v>184</v>
      </c>
    </row>
    <row r="168" spans="1:4">
      <c r="A168" s="7">
        <v>4222</v>
      </c>
      <c r="B168" s="7" t="s">
        <v>178</v>
      </c>
      <c r="C168" s="7" t="s">
        <v>183</v>
      </c>
      <c r="D168" s="7" t="s">
        <v>185</v>
      </c>
    </row>
    <row r="169" spans="1:4">
      <c r="A169" s="7">
        <v>4223</v>
      </c>
      <c r="B169" s="7" t="s">
        <v>178</v>
      </c>
      <c r="C169" s="7" t="s">
        <v>183</v>
      </c>
      <c r="D169" s="7" t="s">
        <v>186</v>
      </c>
    </row>
    <row r="170" spans="1:4">
      <c r="A170" s="7">
        <v>4231</v>
      </c>
      <c r="B170" s="7" t="s">
        <v>178</v>
      </c>
      <c r="C170" s="7" t="s">
        <v>187</v>
      </c>
      <c r="D170" s="7" t="s">
        <v>188</v>
      </c>
    </row>
    <row r="171" spans="1:4">
      <c r="A171" s="7">
        <v>4232</v>
      </c>
      <c r="B171" s="7" t="s">
        <v>178</v>
      </c>
      <c r="C171" s="7" t="s">
        <v>187</v>
      </c>
      <c r="D171" s="7" t="s">
        <v>189</v>
      </c>
    </row>
    <row r="172" spans="1:4">
      <c r="A172" s="7">
        <v>4233</v>
      </c>
      <c r="B172" s="7" t="s">
        <v>178</v>
      </c>
      <c r="C172" s="7" t="s">
        <v>187</v>
      </c>
      <c r="D172" s="7" t="s">
        <v>190</v>
      </c>
    </row>
    <row r="173" spans="1:4">
      <c r="A173" s="7">
        <v>4241</v>
      </c>
      <c r="B173" s="7" t="s">
        <v>178</v>
      </c>
      <c r="C173" s="7" t="s">
        <v>191</v>
      </c>
      <c r="D173" s="7" t="s">
        <v>192</v>
      </c>
    </row>
    <row r="174" spans="1:4">
      <c r="A174" s="7">
        <v>4242</v>
      </c>
      <c r="B174" s="7" t="s">
        <v>178</v>
      </c>
      <c r="C174" s="7" t="s">
        <v>191</v>
      </c>
      <c r="D174" s="7" t="s">
        <v>193</v>
      </c>
    </row>
    <row r="175" spans="1:4">
      <c r="A175" s="7">
        <v>4243</v>
      </c>
      <c r="B175" s="7" t="s">
        <v>178</v>
      </c>
      <c r="C175" s="7" t="s">
        <v>191</v>
      </c>
      <c r="D175" s="7" t="s">
        <v>194</v>
      </c>
    </row>
    <row r="176" spans="1:4">
      <c r="A176" s="7">
        <v>4311</v>
      </c>
      <c r="B176" s="7" t="s">
        <v>195</v>
      </c>
      <c r="C176" s="7" t="s">
        <v>196</v>
      </c>
      <c r="D176" s="7" t="s">
        <v>197</v>
      </c>
    </row>
    <row r="177" spans="1:4">
      <c r="A177" s="7">
        <v>4312</v>
      </c>
      <c r="B177" s="7" t="s">
        <v>195</v>
      </c>
      <c r="C177" s="7" t="s">
        <v>196</v>
      </c>
      <c r="D177" s="7" t="s">
        <v>198</v>
      </c>
    </row>
    <row r="178" spans="1:4">
      <c r="A178" s="7">
        <v>4313</v>
      </c>
      <c r="B178" s="7" t="s">
        <v>195</v>
      </c>
      <c r="C178" s="7" t="s">
        <v>196</v>
      </c>
      <c r="D178" s="7" t="s">
        <v>199</v>
      </c>
    </row>
    <row r="179" spans="1:4">
      <c r="A179" s="7">
        <v>4321</v>
      </c>
      <c r="B179" s="7" t="s">
        <v>195</v>
      </c>
      <c r="C179" s="7" t="s">
        <v>200</v>
      </c>
      <c r="D179" s="7" t="s">
        <v>201</v>
      </c>
    </row>
    <row r="180" spans="1:4">
      <c r="A180" s="7">
        <v>4322</v>
      </c>
      <c r="B180" s="7" t="s">
        <v>195</v>
      </c>
      <c r="C180" s="7" t="s">
        <v>200</v>
      </c>
      <c r="D180" s="7" t="s">
        <v>202</v>
      </c>
    </row>
    <row r="181" spans="1:4">
      <c r="A181" s="7">
        <v>4323</v>
      </c>
      <c r="B181" s="7" t="s">
        <v>195</v>
      </c>
      <c r="C181" s="7" t="s">
        <v>200</v>
      </c>
      <c r="D181" s="7" t="s">
        <v>203</v>
      </c>
    </row>
    <row r="182" spans="1:4">
      <c r="A182" s="7">
        <v>4331</v>
      </c>
      <c r="B182" s="7" t="s">
        <v>195</v>
      </c>
      <c r="C182" s="7" t="s">
        <v>204</v>
      </c>
      <c r="D182" s="7" t="s">
        <v>205</v>
      </c>
    </row>
    <row r="183" spans="1:4">
      <c r="A183" s="7">
        <v>4332</v>
      </c>
      <c r="B183" s="7" t="s">
        <v>195</v>
      </c>
      <c r="C183" s="7" t="s">
        <v>204</v>
      </c>
      <c r="D183" s="7" t="s">
        <v>206</v>
      </c>
    </row>
    <row r="184" spans="1:4">
      <c r="A184" s="7">
        <v>4333</v>
      </c>
      <c r="B184" s="7" t="s">
        <v>195</v>
      </c>
      <c r="C184" s="7" t="s">
        <v>204</v>
      </c>
      <c r="D184" s="7" t="s">
        <v>207</v>
      </c>
    </row>
    <row r="185" spans="1:4">
      <c r="A185" s="7">
        <v>4341</v>
      </c>
      <c r="B185" s="7" t="s">
        <v>195</v>
      </c>
      <c r="C185" s="7" t="s">
        <v>208</v>
      </c>
      <c r="D185" s="7" t="s">
        <v>1</v>
      </c>
    </row>
    <row r="186" spans="1:4">
      <c r="A186" s="7">
        <v>4342</v>
      </c>
      <c r="B186" s="7" t="s">
        <v>195</v>
      </c>
      <c r="C186" s="7" t="s">
        <v>208</v>
      </c>
      <c r="D186" s="7" t="s">
        <v>3</v>
      </c>
    </row>
    <row r="187" spans="1:4">
      <c r="A187" s="7">
        <v>4343</v>
      </c>
      <c r="B187" s="7" t="s">
        <v>195</v>
      </c>
      <c r="C187" s="7" t="s">
        <v>208</v>
      </c>
      <c r="D187" s="7" t="s">
        <v>2</v>
      </c>
    </row>
    <row r="188" spans="1:4">
      <c r="A188" s="7">
        <v>5001</v>
      </c>
      <c r="B188" s="7" t="s">
        <v>279</v>
      </c>
      <c r="C188" s="7" t="s">
        <v>279</v>
      </c>
      <c r="D188" s="7" t="s">
        <v>280</v>
      </c>
    </row>
    <row r="189" spans="1:4">
      <c r="A189" s="7">
        <v>5002</v>
      </c>
      <c r="B189" s="7" t="s">
        <v>279</v>
      </c>
      <c r="C189" s="7" t="s">
        <v>279</v>
      </c>
      <c r="D189" s="7" t="s">
        <v>281</v>
      </c>
    </row>
    <row r="190" spans="1:4">
      <c r="A190" s="7">
        <v>5003</v>
      </c>
      <c r="B190" s="7" t="s">
        <v>279</v>
      </c>
      <c r="C190" s="7" t="s">
        <v>279</v>
      </c>
      <c r="D190" s="7" t="s">
        <v>282</v>
      </c>
    </row>
    <row r="191" spans="1:4">
      <c r="A191" s="7">
        <v>5004</v>
      </c>
      <c r="B191" s="7" t="s">
        <v>279</v>
      </c>
      <c r="C191" s="7" t="s">
        <v>279</v>
      </c>
      <c r="D191" s="7" t="s">
        <v>283</v>
      </c>
    </row>
    <row r="192" spans="1:4">
      <c r="A192" s="7">
        <v>5005</v>
      </c>
      <c r="B192" s="7" t="s">
        <v>279</v>
      </c>
      <c r="C192" s="7" t="s">
        <v>279</v>
      </c>
      <c r="D192" s="7" t="s">
        <v>284</v>
      </c>
    </row>
    <row r="193" spans="1:4">
      <c r="A193" s="7">
        <v>5006</v>
      </c>
      <c r="B193" s="7" t="s">
        <v>279</v>
      </c>
      <c r="C193" s="7" t="s">
        <v>279</v>
      </c>
      <c r="D193" s="7" t="s">
        <v>285</v>
      </c>
    </row>
    <row r="194" spans="1:4">
      <c r="A194" s="7">
        <v>6001</v>
      </c>
      <c r="B194" s="7" t="s">
        <v>258</v>
      </c>
      <c r="C194" s="7" t="s">
        <v>258</v>
      </c>
      <c r="D194" s="7" t="s">
        <v>259</v>
      </c>
    </row>
    <row r="195" spans="1:4">
      <c r="A195" s="7">
        <v>6002</v>
      </c>
      <c r="B195" s="7" t="s">
        <v>258</v>
      </c>
      <c r="C195" s="7" t="s">
        <v>258</v>
      </c>
      <c r="D195" s="7" t="s">
        <v>260</v>
      </c>
    </row>
    <row r="196" spans="1:4">
      <c r="A196" s="7">
        <v>6003</v>
      </c>
      <c r="B196" s="7" t="s">
        <v>258</v>
      </c>
      <c r="C196" s="7" t="s">
        <v>258</v>
      </c>
      <c r="D196" s="7" t="s">
        <v>261</v>
      </c>
    </row>
    <row r="197" spans="1:4">
      <c r="A197" s="7">
        <v>6004</v>
      </c>
      <c r="B197" s="7" t="s">
        <v>258</v>
      </c>
      <c r="C197" s="7" t="s">
        <v>258</v>
      </c>
      <c r="D197" s="7" t="s">
        <v>262</v>
      </c>
    </row>
    <row r="198" spans="1:4">
      <c r="A198" s="7">
        <v>6005</v>
      </c>
      <c r="B198" s="7" t="s">
        <v>258</v>
      </c>
      <c r="C198" s="7" t="s">
        <v>258</v>
      </c>
      <c r="D198" s="7" t="s">
        <v>263</v>
      </c>
    </row>
    <row r="199" spans="1:4">
      <c r="A199" s="7">
        <v>6006</v>
      </c>
      <c r="B199" s="7" t="s">
        <v>258</v>
      </c>
      <c r="C199" s="7" t="s">
        <v>258</v>
      </c>
      <c r="D199" s="7" t="s">
        <v>264</v>
      </c>
    </row>
    <row r="200" spans="1:4">
      <c r="A200" s="7">
        <v>1401</v>
      </c>
      <c r="B200" s="7" t="s">
        <v>251</v>
      </c>
      <c r="C200" s="7" t="s">
        <v>251</v>
      </c>
      <c r="D200" s="7" t="s">
        <v>252</v>
      </c>
    </row>
    <row r="201" spans="1:4">
      <c r="A201" s="7">
        <v>1402</v>
      </c>
      <c r="B201" s="7" t="s">
        <v>251</v>
      </c>
      <c r="C201" s="7" t="s">
        <v>251</v>
      </c>
      <c r="D201" s="7" t="s">
        <v>253</v>
      </c>
    </row>
    <row r="202" spans="1:4">
      <c r="A202" s="7">
        <v>1403</v>
      </c>
      <c r="B202" s="7" t="s">
        <v>251</v>
      </c>
      <c r="C202" s="7" t="s">
        <v>251</v>
      </c>
      <c r="D202" s="7" t="s">
        <v>254</v>
      </c>
    </row>
    <row r="203" spans="1:4">
      <c r="A203" s="7">
        <v>1404</v>
      </c>
      <c r="B203" s="7" t="s">
        <v>251</v>
      </c>
      <c r="C203" s="7" t="s">
        <v>251</v>
      </c>
      <c r="D203" s="7" t="s">
        <v>255</v>
      </c>
    </row>
    <row r="204" spans="1:4">
      <c r="A204" s="7">
        <v>1405</v>
      </c>
      <c r="B204" s="7" t="s">
        <v>251</v>
      </c>
      <c r="C204" s="7" t="s">
        <v>251</v>
      </c>
      <c r="D204" s="7" t="s">
        <v>256</v>
      </c>
    </row>
    <row r="205" spans="1:4">
      <c r="A205" s="7">
        <v>1406</v>
      </c>
      <c r="B205" s="7" t="s">
        <v>251</v>
      </c>
      <c r="C205" s="7" t="s">
        <v>251</v>
      </c>
      <c r="D205" s="7" t="s">
        <v>257</v>
      </c>
    </row>
    <row r="206" spans="1:4">
      <c r="A206" s="7">
        <v>8001</v>
      </c>
      <c r="B206" s="7" t="s">
        <v>244</v>
      </c>
      <c r="C206" s="7" t="s">
        <v>244</v>
      </c>
      <c r="D206" s="7" t="s">
        <v>245</v>
      </c>
    </row>
    <row r="207" spans="1:4">
      <c r="A207" s="7">
        <v>8002</v>
      </c>
      <c r="B207" s="7" t="s">
        <v>244</v>
      </c>
      <c r="C207" s="7" t="s">
        <v>244</v>
      </c>
      <c r="D207" s="7" t="s">
        <v>246</v>
      </c>
    </row>
    <row r="208" spans="1:4">
      <c r="A208" s="7">
        <v>8003</v>
      </c>
      <c r="B208" s="7" t="s">
        <v>244</v>
      </c>
      <c r="C208" s="7" t="s">
        <v>244</v>
      </c>
      <c r="D208" s="7" t="s">
        <v>247</v>
      </c>
    </row>
    <row r="209" spans="1:4">
      <c r="A209" s="7">
        <v>8004</v>
      </c>
      <c r="B209" s="7" t="s">
        <v>244</v>
      </c>
      <c r="C209" s="7" t="s">
        <v>244</v>
      </c>
      <c r="D209" s="7" t="s">
        <v>248</v>
      </c>
    </row>
    <row r="210" spans="1:4">
      <c r="A210" s="7">
        <v>8005</v>
      </c>
      <c r="B210" s="7" t="s">
        <v>244</v>
      </c>
      <c r="C210" s="7" t="s">
        <v>244</v>
      </c>
      <c r="D210" s="7" t="s">
        <v>249</v>
      </c>
    </row>
    <row r="211" spans="1:4">
      <c r="A211" s="7">
        <v>8006</v>
      </c>
      <c r="B211" s="7" t="s">
        <v>244</v>
      </c>
      <c r="C211" s="7" t="s">
        <v>244</v>
      </c>
      <c r="D211" s="7" t="s">
        <v>250</v>
      </c>
    </row>
    <row r="212" spans="1:4">
      <c r="A212" s="7">
        <v>1501</v>
      </c>
      <c r="B212" s="7" t="s">
        <v>230</v>
      </c>
      <c r="C212" s="7" t="s">
        <v>230</v>
      </c>
      <c r="D212" s="7" t="s">
        <v>231</v>
      </c>
    </row>
    <row r="213" spans="1:4">
      <c r="A213" s="7">
        <v>1502</v>
      </c>
      <c r="B213" s="7" t="s">
        <v>230</v>
      </c>
      <c r="C213" s="7" t="s">
        <v>230</v>
      </c>
      <c r="D213" s="7" t="s">
        <v>232</v>
      </c>
    </row>
    <row r="214" spans="1:4">
      <c r="A214" s="7">
        <v>1503</v>
      </c>
      <c r="B214" s="7" t="s">
        <v>230</v>
      </c>
      <c r="C214" s="7" t="s">
        <v>230</v>
      </c>
      <c r="D214" s="7" t="s">
        <v>233</v>
      </c>
    </row>
    <row r="215" spans="1:4">
      <c r="A215" s="7">
        <v>1504</v>
      </c>
      <c r="B215" s="7" t="s">
        <v>230</v>
      </c>
      <c r="C215" s="7" t="s">
        <v>230</v>
      </c>
      <c r="D215" s="7" t="s">
        <v>234</v>
      </c>
    </row>
    <row r="216" spans="1:4">
      <c r="A216" s="7">
        <v>1505</v>
      </c>
      <c r="B216" s="7" t="s">
        <v>230</v>
      </c>
      <c r="C216" s="7" t="s">
        <v>230</v>
      </c>
      <c r="D216" s="7" t="s">
        <v>235</v>
      </c>
    </row>
    <row r="217" spans="1:4">
      <c r="A217" s="7">
        <v>1506</v>
      </c>
      <c r="B217" s="7" t="s">
        <v>230</v>
      </c>
      <c r="C217" s="7" t="s">
        <v>230</v>
      </c>
      <c r="D217" s="7" t="s">
        <v>236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1:D73"/>
  <sheetViews>
    <sheetView zoomScale="80" workbookViewId="0">
      <selection activeCell="A20" sqref="A20:A25"/>
    </sheetView>
  </sheetViews>
  <sheetFormatPr baseColWidth="10" defaultColWidth="8.83203125" defaultRowHeight="12" x14ac:dyDescent="0"/>
  <sheetData>
    <row r="1" spans="1:4">
      <c r="A1" s="8" t="s">
        <v>4</v>
      </c>
      <c r="B1" s="7" t="s">
        <v>5</v>
      </c>
      <c r="C1" s="7" t="s">
        <v>293</v>
      </c>
      <c r="D1" s="7" t="s">
        <v>7</v>
      </c>
    </row>
    <row r="2" spans="1:4">
      <c r="A2" s="7">
        <v>1101</v>
      </c>
      <c r="B2" s="7" t="s">
        <v>209</v>
      </c>
      <c r="C2" s="7" t="s">
        <v>209</v>
      </c>
      <c r="D2" s="7" t="s">
        <v>210</v>
      </c>
    </row>
    <row r="3" spans="1:4">
      <c r="A3" s="7">
        <v>1102</v>
      </c>
      <c r="B3" s="7" t="s">
        <v>209</v>
      </c>
      <c r="C3" s="7" t="s">
        <v>209</v>
      </c>
      <c r="D3" s="7" t="s">
        <v>211</v>
      </c>
    </row>
    <row r="4" spans="1:4">
      <c r="A4" s="7">
        <v>1103</v>
      </c>
      <c r="B4" s="7" t="s">
        <v>209</v>
      </c>
      <c r="C4" s="7" t="s">
        <v>209</v>
      </c>
      <c r="D4" s="7" t="s">
        <v>212</v>
      </c>
    </row>
    <row r="5" spans="1:4">
      <c r="A5" s="7">
        <v>1104</v>
      </c>
      <c r="B5" s="7" t="s">
        <v>209</v>
      </c>
      <c r="C5" s="7" t="s">
        <v>209</v>
      </c>
      <c r="D5" s="7" t="s">
        <v>213</v>
      </c>
    </row>
    <row r="6" spans="1:4">
      <c r="A6" s="7">
        <v>1105</v>
      </c>
      <c r="B6" s="7" t="s">
        <v>209</v>
      </c>
      <c r="C6" s="7" t="s">
        <v>209</v>
      </c>
      <c r="D6" s="7" t="s">
        <v>214</v>
      </c>
    </row>
    <row r="7" spans="1:4">
      <c r="A7" s="7">
        <v>1106</v>
      </c>
      <c r="B7" s="7" t="s">
        <v>209</v>
      </c>
      <c r="C7" s="7" t="s">
        <v>209</v>
      </c>
      <c r="D7" s="7" t="s">
        <v>215</v>
      </c>
    </row>
    <row r="8" spans="1:4">
      <c r="A8" s="7">
        <v>1201</v>
      </c>
      <c r="B8" s="7" t="s">
        <v>216</v>
      </c>
      <c r="C8" s="7" t="s">
        <v>216</v>
      </c>
      <c r="D8" s="7" t="s">
        <v>217</v>
      </c>
    </row>
    <row r="9" spans="1:4">
      <c r="A9" s="7">
        <v>1202</v>
      </c>
      <c r="B9" s="7" t="s">
        <v>216</v>
      </c>
      <c r="C9" s="7" t="s">
        <v>216</v>
      </c>
      <c r="D9" s="7" t="s">
        <v>218</v>
      </c>
    </row>
    <row r="10" spans="1:4">
      <c r="A10" s="7">
        <v>1203</v>
      </c>
      <c r="B10" s="7" t="s">
        <v>216</v>
      </c>
      <c r="C10" s="7" t="s">
        <v>216</v>
      </c>
      <c r="D10" s="7" t="s">
        <v>219</v>
      </c>
    </row>
    <row r="11" spans="1:4">
      <c r="A11" s="7">
        <v>1204</v>
      </c>
      <c r="B11" s="7" t="s">
        <v>216</v>
      </c>
      <c r="C11" s="7" t="s">
        <v>216</v>
      </c>
      <c r="D11" s="7" t="s">
        <v>220</v>
      </c>
    </row>
    <row r="12" spans="1:4">
      <c r="A12" s="7">
        <v>1205</v>
      </c>
      <c r="B12" s="7" t="s">
        <v>216</v>
      </c>
      <c r="C12" s="7" t="s">
        <v>216</v>
      </c>
      <c r="D12" s="7" t="s">
        <v>221</v>
      </c>
    </row>
    <row r="13" spans="1:4">
      <c r="A13" s="7">
        <v>1206</v>
      </c>
      <c r="B13" s="7" t="s">
        <v>216</v>
      </c>
      <c r="C13" s="7" t="s">
        <v>216</v>
      </c>
      <c r="D13" s="7" t="s">
        <v>222</v>
      </c>
    </row>
    <row r="14" spans="1:4">
      <c r="A14" s="7">
        <v>1001</v>
      </c>
      <c r="B14" s="7" t="s">
        <v>223</v>
      </c>
      <c r="C14" s="7" t="s">
        <v>223</v>
      </c>
      <c r="D14" s="7" t="s">
        <v>224</v>
      </c>
    </row>
    <row r="15" spans="1:4">
      <c r="A15" s="7">
        <v>1002</v>
      </c>
      <c r="B15" s="7" t="s">
        <v>223</v>
      </c>
      <c r="C15" s="7" t="s">
        <v>223</v>
      </c>
      <c r="D15" s="7" t="s">
        <v>225</v>
      </c>
    </row>
    <row r="16" spans="1:4">
      <c r="A16" s="7">
        <v>1003</v>
      </c>
      <c r="B16" s="7" t="s">
        <v>223</v>
      </c>
      <c r="C16" s="7" t="s">
        <v>223</v>
      </c>
      <c r="D16" s="7" t="s">
        <v>226</v>
      </c>
    </row>
    <row r="17" spans="1:4">
      <c r="A17" s="7">
        <v>1004</v>
      </c>
      <c r="B17" s="7" t="s">
        <v>223</v>
      </c>
      <c r="C17" s="7" t="s">
        <v>223</v>
      </c>
      <c r="D17" s="7" t="s">
        <v>227</v>
      </c>
    </row>
    <row r="18" spans="1:4">
      <c r="A18" s="7">
        <v>1005</v>
      </c>
      <c r="B18" s="7" t="s">
        <v>223</v>
      </c>
      <c r="C18" s="7" t="s">
        <v>223</v>
      </c>
      <c r="D18" s="7" t="s">
        <v>228</v>
      </c>
    </row>
    <row r="19" spans="1:4">
      <c r="A19" s="7">
        <v>1006</v>
      </c>
      <c r="B19" s="7" t="s">
        <v>223</v>
      </c>
      <c r="C19" s="7" t="s">
        <v>223</v>
      </c>
      <c r="D19" s="7" t="s">
        <v>229</v>
      </c>
    </row>
    <row r="20" spans="1:4">
      <c r="A20" s="7">
        <v>1501</v>
      </c>
      <c r="B20" s="7" t="s">
        <v>230</v>
      </c>
      <c r="C20" s="7" t="s">
        <v>230</v>
      </c>
      <c r="D20" s="7" t="s">
        <v>231</v>
      </c>
    </row>
    <row r="21" spans="1:4">
      <c r="A21" s="7">
        <v>1502</v>
      </c>
      <c r="B21" s="7" t="s">
        <v>230</v>
      </c>
      <c r="C21" s="7" t="s">
        <v>230</v>
      </c>
      <c r="D21" s="7" t="s">
        <v>232</v>
      </c>
    </row>
    <row r="22" spans="1:4">
      <c r="A22" s="7">
        <v>1503</v>
      </c>
      <c r="B22" s="7" t="s">
        <v>230</v>
      </c>
      <c r="C22" s="7" t="s">
        <v>230</v>
      </c>
      <c r="D22" s="7" t="s">
        <v>233</v>
      </c>
    </row>
    <row r="23" spans="1:4">
      <c r="A23" s="7">
        <v>1504</v>
      </c>
      <c r="B23" s="7" t="s">
        <v>230</v>
      </c>
      <c r="C23" s="7" t="s">
        <v>230</v>
      </c>
      <c r="D23" s="7" t="s">
        <v>234</v>
      </c>
    </row>
    <row r="24" spans="1:4">
      <c r="A24" s="7">
        <v>1505</v>
      </c>
      <c r="B24" s="7" t="s">
        <v>230</v>
      </c>
      <c r="C24" s="7" t="s">
        <v>230</v>
      </c>
      <c r="D24" s="7" t="s">
        <v>235</v>
      </c>
    </row>
    <row r="25" spans="1:4">
      <c r="A25" s="7">
        <v>1506</v>
      </c>
      <c r="B25" s="7" t="s">
        <v>230</v>
      </c>
      <c r="C25" s="7" t="s">
        <v>230</v>
      </c>
      <c r="D25" s="7" t="s">
        <v>236</v>
      </c>
    </row>
    <row r="26" spans="1:4">
      <c r="A26" s="7">
        <v>1301</v>
      </c>
      <c r="B26" s="7" t="s">
        <v>237</v>
      </c>
      <c r="C26" s="7" t="s">
        <v>237</v>
      </c>
      <c r="D26" s="7" t="s">
        <v>238</v>
      </c>
    </row>
    <row r="27" spans="1:4">
      <c r="A27" s="7">
        <v>1302</v>
      </c>
      <c r="B27" s="7" t="s">
        <v>237</v>
      </c>
      <c r="C27" s="7" t="s">
        <v>237</v>
      </c>
      <c r="D27" s="7" t="s">
        <v>239</v>
      </c>
    </row>
    <row r="28" spans="1:4">
      <c r="A28" s="7">
        <v>1303</v>
      </c>
      <c r="B28" s="7" t="s">
        <v>237</v>
      </c>
      <c r="C28" s="7" t="s">
        <v>237</v>
      </c>
      <c r="D28" s="7" t="s">
        <v>240</v>
      </c>
    </row>
    <row r="29" spans="1:4">
      <c r="A29" s="7">
        <v>1304</v>
      </c>
      <c r="B29" s="7" t="s">
        <v>237</v>
      </c>
      <c r="C29" s="7" t="s">
        <v>237</v>
      </c>
      <c r="D29" s="7" t="s">
        <v>241</v>
      </c>
    </row>
    <row r="30" spans="1:4">
      <c r="A30" s="7">
        <v>1305</v>
      </c>
      <c r="B30" s="7" t="s">
        <v>237</v>
      </c>
      <c r="C30" s="7" t="s">
        <v>237</v>
      </c>
      <c r="D30" s="7" t="s">
        <v>242</v>
      </c>
    </row>
    <row r="31" spans="1:4">
      <c r="A31" s="7">
        <v>1306</v>
      </c>
      <c r="B31" s="7" t="s">
        <v>237</v>
      </c>
      <c r="C31" s="7" t="s">
        <v>237</v>
      </c>
      <c r="D31" s="7" t="s">
        <v>243</v>
      </c>
    </row>
    <row r="32" spans="1:4">
      <c r="A32" s="7">
        <v>8001</v>
      </c>
      <c r="B32" s="7" t="s">
        <v>244</v>
      </c>
      <c r="C32" s="7" t="s">
        <v>244</v>
      </c>
      <c r="D32" s="7" t="s">
        <v>245</v>
      </c>
    </row>
    <row r="33" spans="1:4">
      <c r="A33" s="7">
        <v>8002</v>
      </c>
      <c r="B33" s="7" t="s">
        <v>244</v>
      </c>
      <c r="C33" s="7" t="s">
        <v>244</v>
      </c>
      <c r="D33" s="7" t="s">
        <v>246</v>
      </c>
    </row>
    <row r="34" spans="1:4">
      <c r="A34" s="7">
        <v>8003</v>
      </c>
      <c r="B34" s="7" t="s">
        <v>244</v>
      </c>
      <c r="C34" s="7" t="s">
        <v>244</v>
      </c>
      <c r="D34" s="7" t="s">
        <v>247</v>
      </c>
    </row>
    <row r="35" spans="1:4">
      <c r="A35" s="7">
        <v>8004</v>
      </c>
      <c r="B35" s="7" t="s">
        <v>244</v>
      </c>
      <c r="C35" s="7" t="s">
        <v>244</v>
      </c>
      <c r="D35" s="7" t="s">
        <v>248</v>
      </c>
    </row>
    <row r="36" spans="1:4">
      <c r="A36" s="7">
        <v>8005</v>
      </c>
      <c r="B36" s="7" t="s">
        <v>244</v>
      </c>
      <c r="C36" s="7" t="s">
        <v>244</v>
      </c>
      <c r="D36" s="7" t="s">
        <v>249</v>
      </c>
    </row>
    <row r="37" spans="1:4">
      <c r="A37" s="7">
        <v>8006</v>
      </c>
      <c r="B37" s="7" t="s">
        <v>244</v>
      </c>
      <c r="C37" s="7" t="s">
        <v>244</v>
      </c>
      <c r="D37" s="7" t="s">
        <v>250</v>
      </c>
    </row>
    <row r="38" spans="1:4">
      <c r="A38" s="7">
        <v>1401</v>
      </c>
      <c r="B38" s="7" t="s">
        <v>251</v>
      </c>
      <c r="C38" s="7" t="s">
        <v>251</v>
      </c>
      <c r="D38" s="7" t="s">
        <v>252</v>
      </c>
    </row>
    <row r="39" spans="1:4">
      <c r="A39" s="7">
        <v>1402</v>
      </c>
      <c r="B39" s="7" t="s">
        <v>251</v>
      </c>
      <c r="C39" s="7" t="s">
        <v>251</v>
      </c>
      <c r="D39" s="7" t="s">
        <v>253</v>
      </c>
    </row>
    <row r="40" spans="1:4">
      <c r="A40" s="7">
        <v>1403</v>
      </c>
      <c r="B40" s="7" t="s">
        <v>251</v>
      </c>
      <c r="C40" s="7" t="s">
        <v>251</v>
      </c>
      <c r="D40" s="7" t="s">
        <v>254</v>
      </c>
    </row>
    <row r="41" spans="1:4">
      <c r="A41" s="7">
        <v>1404</v>
      </c>
      <c r="B41" s="7" t="s">
        <v>251</v>
      </c>
      <c r="C41" s="7" t="s">
        <v>251</v>
      </c>
      <c r="D41" s="7" t="s">
        <v>255</v>
      </c>
    </row>
    <row r="42" spans="1:4">
      <c r="A42" s="7">
        <v>1405</v>
      </c>
      <c r="B42" s="7" t="s">
        <v>251</v>
      </c>
      <c r="C42" s="7" t="s">
        <v>251</v>
      </c>
      <c r="D42" s="7" t="s">
        <v>256</v>
      </c>
    </row>
    <row r="43" spans="1:4">
      <c r="A43" s="7">
        <v>1406</v>
      </c>
      <c r="B43" s="7" t="s">
        <v>251</v>
      </c>
      <c r="C43" s="7" t="s">
        <v>251</v>
      </c>
      <c r="D43" s="7" t="s">
        <v>257</v>
      </c>
    </row>
    <row r="44" spans="1:4">
      <c r="A44" s="7">
        <v>6001</v>
      </c>
      <c r="B44" s="7" t="s">
        <v>258</v>
      </c>
      <c r="C44" s="7" t="s">
        <v>258</v>
      </c>
      <c r="D44" s="7" t="s">
        <v>259</v>
      </c>
    </row>
    <row r="45" spans="1:4">
      <c r="A45" s="7">
        <v>6002</v>
      </c>
      <c r="B45" s="7" t="s">
        <v>258</v>
      </c>
      <c r="C45" s="7" t="s">
        <v>258</v>
      </c>
      <c r="D45" s="7" t="s">
        <v>260</v>
      </c>
    </row>
    <row r="46" spans="1:4">
      <c r="A46" s="7">
        <v>6003</v>
      </c>
      <c r="B46" s="7" t="s">
        <v>258</v>
      </c>
      <c r="C46" s="7" t="s">
        <v>258</v>
      </c>
      <c r="D46" s="7" t="s">
        <v>261</v>
      </c>
    </row>
    <row r="47" spans="1:4">
      <c r="A47" s="7">
        <v>6004</v>
      </c>
      <c r="B47" s="7" t="s">
        <v>258</v>
      </c>
      <c r="C47" s="7" t="s">
        <v>258</v>
      </c>
      <c r="D47" s="7" t="s">
        <v>262</v>
      </c>
    </row>
    <row r="48" spans="1:4">
      <c r="A48" s="7">
        <v>6005</v>
      </c>
      <c r="B48" s="7" t="s">
        <v>258</v>
      </c>
      <c r="C48" s="7" t="s">
        <v>258</v>
      </c>
      <c r="D48" s="7" t="s">
        <v>263</v>
      </c>
    </row>
    <row r="49" spans="1:4">
      <c r="A49" s="7">
        <v>6006</v>
      </c>
      <c r="B49" s="7" t="s">
        <v>258</v>
      </c>
      <c r="C49" s="7" t="s">
        <v>258</v>
      </c>
      <c r="D49" s="7" t="s">
        <v>264</v>
      </c>
    </row>
    <row r="50" spans="1:4">
      <c r="A50" s="7">
        <v>4001</v>
      </c>
      <c r="B50" s="7" t="s">
        <v>265</v>
      </c>
      <c r="C50" s="7" t="s">
        <v>265</v>
      </c>
      <c r="D50" s="7" t="s">
        <v>266</v>
      </c>
    </row>
    <row r="51" spans="1:4">
      <c r="A51" s="7">
        <v>4002</v>
      </c>
      <c r="B51" s="7" t="s">
        <v>265</v>
      </c>
      <c r="C51" s="7" t="s">
        <v>265</v>
      </c>
      <c r="D51" s="7" t="s">
        <v>267</v>
      </c>
    </row>
    <row r="52" spans="1:4">
      <c r="A52" s="7">
        <v>4003</v>
      </c>
      <c r="B52" s="7" t="s">
        <v>265</v>
      </c>
      <c r="C52" s="7" t="s">
        <v>265</v>
      </c>
      <c r="D52" s="7" t="s">
        <v>268</v>
      </c>
    </row>
    <row r="53" spans="1:4">
      <c r="A53" s="7">
        <v>4004</v>
      </c>
      <c r="B53" s="7" t="s">
        <v>265</v>
      </c>
      <c r="C53" s="7" t="s">
        <v>265</v>
      </c>
      <c r="D53" s="7" t="s">
        <v>269</v>
      </c>
    </row>
    <row r="54" spans="1:4">
      <c r="A54" s="7">
        <v>4005</v>
      </c>
      <c r="B54" s="7" t="s">
        <v>265</v>
      </c>
      <c r="C54" s="7" t="s">
        <v>265</v>
      </c>
      <c r="D54" s="7" t="s">
        <v>270</v>
      </c>
    </row>
    <row r="55" spans="1:4">
      <c r="A55" s="7">
        <v>4006</v>
      </c>
      <c r="B55" s="7" t="s">
        <v>265</v>
      </c>
      <c r="C55" s="7" t="s">
        <v>265</v>
      </c>
      <c r="D55" s="7" t="s">
        <v>271</v>
      </c>
    </row>
    <row r="56" spans="1:4">
      <c r="A56" s="7">
        <v>3001</v>
      </c>
      <c r="B56" s="7" t="s">
        <v>272</v>
      </c>
      <c r="C56" s="7" t="s">
        <v>272</v>
      </c>
      <c r="D56" s="7" t="s">
        <v>273</v>
      </c>
    </row>
    <row r="57" spans="1:4">
      <c r="A57" s="7">
        <v>3002</v>
      </c>
      <c r="B57" s="7" t="s">
        <v>272</v>
      </c>
      <c r="C57" s="7" t="s">
        <v>272</v>
      </c>
      <c r="D57" s="7" t="s">
        <v>274</v>
      </c>
    </row>
    <row r="58" spans="1:4">
      <c r="A58" s="7">
        <v>3003</v>
      </c>
      <c r="B58" s="7" t="s">
        <v>272</v>
      </c>
      <c r="C58" s="7" t="s">
        <v>272</v>
      </c>
      <c r="D58" s="7" t="s">
        <v>275</v>
      </c>
    </row>
    <row r="59" spans="1:4">
      <c r="A59" s="7">
        <v>3004</v>
      </c>
      <c r="B59" s="7" t="s">
        <v>272</v>
      </c>
      <c r="C59" s="7" t="s">
        <v>272</v>
      </c>
      <c r="D59" s="7" t="s">
        <v>276</v>
      </c>
    </row>
    <row r="60" spans="1:4">
      <c r="A60" s="7">
        <v>3005</v>
      </c>
      <c r="B60" s="7" t="s">
        <v>272</v>
      </c>
      <c r="C60" s="7" t="s">
        <v>272</v>
      </c>
      <c r="D60" s="7" t="s">
        <v>277</v>
      </c>
    </row>
    <row r="61" spans="1:4">
      <c r="A61" s="7">
        <v>3006</v>
      </c>
      <c r="B61" s="7" t="s">
        <v>272</v>
      </c>
      <c r="C61" s="7" t="s">
        <v>272</v>
      </c>
      <c r="D61" s="7" t="s">
        <v>278</v>
      </c>
    </row>
    <row r="62" spans="1:4">
      <c r="A62" s="7">
        <v>5001</v>
      </c>
      <c r="B62" s="7" t="s">
        <v>279</v>
      </c>
      <c r="C62" s="7" t="s">
        <v>279</v>
      </c>
      <c r="D62" s="7" t="s">
        <v>280</v>
      </c>
    </row>
    <row r="63" spans="1:4">
      <c r="A63" s="7">
        <v>5002</v>
      </c>
      <c r="B63" s="7" t="s">
        <v>279</v>
      </c>
      <c r="C63" s="7" t="s">
        <v>279</v>
      </c>
      <c r="D63" s="7" t="s">
        <v>281</v>
      </c>
    </row>
    <row r="64" spans="1:4">
      <c r="A64" s="7">
        <v>5003</v>
      </c>
      <c r="B64" s="7" t="s">
        <v>279</v>
      </c>
      <c r="C64" s="7" t="s">
        <v>279</v>
      </c>
      <c r="D64" s="7" t="s">
        <v>282</v>
      </c>
    </row>
    <row r="65" spans="1:4">
      <c r="A65" s="7">
        <v>5004</v>
      </c>
      <c r="B65" s="7" t="s">
        <v>279</v>
      </c>
      <c r="C65" s="7" t="s">
        <v>279</v>
      </c>
      <c r="D65" s="7" t="s">
        <v>283</v>
      </c>
    </row>
    <row r="66" spans="1:4">
      <c r="A66" s="7">
        <v>5005</v>
      </c>
      <c r="B66" s="7" t="s">
        <v>279</v>
      </c>
      <c r="C66" s="7" t="s">
        <v>279</v>
      </c>
      <c r="D66" s="7" t="s">
        <v>284</v>
      </c>
    </row>
    <row r="67" spans="1:4">
      <c r="A67" s="7">
        <v>5006</v>
      </c>
      <c r="B67" s="7" t="s">
        <v>279</v>
      </c>
      <c r="C67" s="7" t="s">
        <v>279</v>
      </c>
      <c r="D67" s="7" t="s">
        <v>285</v>
      </c>
    </row>
    <row r="68" spans="1:4">
      <c r="A68" s="7">
        <v>2001</v>
      </c>
      <c r="B68" s="7" t="s">
        <v>286</v>
      </c>
      <c r="C68" s="7" t="s">
        <v>286</v>
      </c>
      <c r="D68" s="7" t="s">
        <v>287</v>
      </c>
    </row>
    <row r="69" spans="1:4">
      <c r="A69" s="7">
        <v>2002</v>
      </c>
      <c r="B69" s="7" t="s">
        <v>286</v>
      </c>
      <c r="C69" s="7" t="s">
        <v>286</v>
      </c>
      <c r="D69" s="7" t="s">
        <v>288</v>
      </c>
    </row>
    <row r="70" spans="1:4">
      <c r="A70" s="7">
        <v>2003</v>
      </c>
      <c r="B70" s="7" t="s">
        <v>286</v>
      </c>
      <c r="C70" s="7" t="s">
        <v>286</v>
      </c>
      <c r="D70" s="7" t="s">
        <v>289</v>
      </c>
    </row>
    <row r="71" spans="1:4">
      <c r="A71" s="7">
        <v>2004</v>
      </c>
      <c r="B71" s="7" t="s">
        <v>286</v>
      </c>
      <c r="C71" s="7" t="s">
        <v>286</v>
      </c>
      <c r="D71" s="7" t="s">
        <v>290</v>
      </c>
    </row>
    <row r="72" spans="1:4">
      <c r="A72" s="7">
        <v>2005</v>
      </c>
      <c r="B72" s="7" t="s">
        <v>286</v>
      </c>
      <c r="C72" s="7" t="s">
        <v>286</v>
      </c>
      <c r="D72" s="7" t="s">
        <v>291</v>
      </c>
    </row>
    <row r="73" spans="1:4">
      <c r="A73" s="7">
        <v>2006</v>
      </c>
      <c r="B73" s="7" t="s">
        <v>286</v>
      </c>
      <c r="C73" s="7" t="s">
        <v>286</v>
      </c>
      <c r="D73" s="7" t="s">
        <v>292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/>
  <dimension ref="A1:P230"/>
  <sheetViews>
    <sheetView zoomScale="80" workbookViewId="0">
      <selection activeCell="D227" sqref="D227"/>
    </sheetView>
  </sheetViews>
  <sheetFormatPr baseColWidth="10" defaultColWidth="8.83203125" defaultRowHeight="12" x14ac:dyDescent="0"/>
  <cols>
    <col min="1" max="1" width="12.1640625" style="14" customWidth="1"/>
    <col min="2" max="2" width="24.1640625" style="48" bestFit="1" customWidth="1"/>
    <col min="3" max="3" width="24.1640625" style="33" bestFit="1" customWidth="1"/>
    <col min="4" max="4" width="32.33203125" style="33" bestFit="1" customWidth="1"/>
    <col min="5" max="5" width="31.5" style="33" bestFit="1" customWidth="1"/>
    <col min="6" max="6" width="9.6640625" style="3" bestFit="1" customWidth="1"/>
    <col min="7" max="7" width="10.83203125" style="3" bestFit="1" customWidth="1"/>
    <col min="8" max="8" width="13.83203125" style="3" bestFit="1" customWidth="1"/>
    <col min="9" max="9" width="14.33203125" style="3" bestFit="1" customWidth="1"/>
    <col min="10" max="10" width="12.5" style="3" bestFit="1" customWidth="1"/>
    <col min="11" max="11" width="3.33203125" style="3" customWidth="1"/>
    <col min="12" max="12" width="29.6640625" style="3" bestFit="1" customWidth="1"/>
    <col min="13" max="13" width="10.6640625" style="3" bestFit="1" customWidth="1"/>
    <col min="14" max="14" width="9.6640625" bestFit="1" customWidth="1"/>
  </cols>
  <sheetData>
    <row r="1" spans="1:16" s="2" customFormat="1">
      <c r="A1" s="11" t="s">
        <v>297</v>
      </c>
      <c r="B1" s="32" t="s">
        <v>344</v>
      </c>
      <c r="C1" s="32" t="s">
        <v>345</v>
      </c>
      <c r="D1" s="32" t="s">
        <v>346</v>
      </c>
      <c r="E1" s="32" t="s">
        <v>302</v>
      </c>
      <c r="F1" s="12" t="s">
        <v>315</v>
      </c>
      <c r="G1" s="12" t="s">
        <v>316</v>
      </c>
      <c r="H1" s="12" t="s">
        <v>317</v>
      </c>
      <c r="I1" s="12" t="s">
        <v>298</v>
      </c>
      <c r="J1" s="12" t="s">
        <v>299</v>
      </c>
      <c r="L1" s="13" t="s">
        <v>300</v>
      </c>
      <c r="M1" s="13" t="s">
        <v>301</v>
      </c>
    </row>
    <row r="2" spans="1:16">
      <c r="A2" s="14">
        <v>1001</v>
      </c>
      <c r="B2" s="33">
        <v>4.8</v>
      </c>
      <c r="C2" s="33">
        <v>5.25</v>
      </c>
      <c r="D2" s="33">
        <f t="shared" ref="D2:D65" si="0">B2-C2</f>
        <v>-0.45000000000000018</v>
      </c>
      <c r="E2" s="33">
        <f t="shared" ref="E2:E65" si="1">AVERAGE(B2:C2)</f>
        <v>5.0250000000000004</v>
      </c>
      <c r="F2" s="15">
        <f t="shared" ref="F2:F65" si="2">PI()*POWER(5,2)</f>
        <v>78.539816339744831</v>
      </c>
      <c r="G2" s="15">
        <f t="shared" ref="G2:G65" si="3">F2*2.54*2.54</f>
        <v>506.70747909749775</v>
      </c>
      <c r="H2" s="15">
        <f t="shared" ref="H2:H65" si="4">G2*E2</f>
        <v>2546.2050824649264</v>
      </c>
      <c r="I2" s="3">
        <v>3266.65384974375</v>
      </c>
      <c r="J2" s="15">
        <f t="shared" ref="J2:J65" si="5">H2+I2</f>
        <v>5812.8589322086764</v>
      </c>
      <c r="L2" s="3">
        <v>4786.0056497437499</v>
      </c>
      <c r="M2" s="15">
        <f t="shared" ref="M2:M65" si="6">J2-L2</f>
        <v>1026.8532824649265</v>
      </c>
      <c r="O2" s="7"/>
      <c r="P2" s="7"/>
    </row>
    <row r="3" spans="1:16">
      <c r="A3" s="14">
        <v>1002</v>
      </c>
      <c r="B3" s="33">
        <v>4.5999999999999996</v>
      </c>
      <c r="C3" s="33">
        <v>4.7</v>
      </c>
      <c r="D3" s="33">
        <f t="shared" si="0"/>
        <v>-0.10000000000000053</v>
      </c>
      <c r="E3" s="33">
        <f t="shared" si="1"/>
        <v>4.6500000000000004</v>
      </c>
      <c r="F3" s="15">
        <f t="shared" si="2"/>
        <v>78.539816339744831</v>
      </c>
      <c r="G3" s="15">
        <f t="shared" si="3"/>
        <v>506.70747909749775</v>
      </c>
      <c r="H3" s="15">
        <f t="shared" si="4"/>
        <v>2356.1897778033649</v>
      </c>
      <c r="I3" s="3">
        <v>3266.65384974375</v>
      </c>
      <c r="J3" s="15">
        <f t="shared" si="5"/>
        <v>5622.8436275471149</v>
      </c>
      <c r="L3" s="3">
        <v>4786.0056497437499</v>
      </c>
      <c r="M3" s="15">
        <f t="shared" si="6"/>
        <v>836.83797780336499</v>
      </c>
      <c r="O3" s="7"/>
      <c r="P3" s="7"/>
    </row>
    <row r="4" spans="1:16">
      <c r="A4" s="14">
        <v>1003</v>
      </c>
      <c r="B4" s="33">
        <v>5.4</v>
      </c>
      <c r="C4" s="33">
        <v>4.1500000000000004</v>
      </c>
      <c r="D4" s="33">
        <f t="shared" si="0"/>
        <v>1.25</v>
      </c>
      <c r="E4" s="33">
        <f t="shared" si="1"/>
        <v>4.7750000000000004</v>
      </c>
      <c r="F4" s="15">
        <f t="shared" si="2"/>
        <v>78.539816339744831</v>
      </c>
      <c r="G4" s="15">
        <f t="shared" si="3"/>
        <v>506.70747909749775</v>
      </c>
      <c r="H4" s="15">
        <f t="shared" si="4"/>
        <v>2419.5282126905518</v>
      </c>
      <c r="I4" s="3">
        <v>3266.65384974375</v>
      </c>
      <c r="J4" s="15">
        <f t="shared" si="5"/>
        <v>5686.1820624343018</v>
      </c>
      <c r="L4" s="3">
        <v>4786.0056497437499</v>
      </c>
      <c r="M4" s="15">
        <f t="shared" si="6"/>
        <v>900.17641269055184</v>
      </c>
      <c r="O4" s="7"/>
      <c r="P4" s="7"/>
    </row>
    <row r="5" spans="1:16">
      <c r="A5" s="16">
        <v>1004</v>
      </c>
      <c r="B5" s="33">
        <v>5</v>
      </c>
      <c r="C5" s="33">
        <v>4.95</v>
      </c>
      <c r="D5" s="33">
        <f t="shared" si="0"/>
        <v>4.9999999999999822E-2</v>
      </c>
      <c r="E5" s="33">
        <f t="shared" si="1"/>
        <v>4.9749999999999996</v>
      </c>
      <c r="F5" s="15">
        <f t="shared" si="2"/>
        <v>78.539816339744831</v>
      </c>
      <c r="G5" s="15">
        <f t="shared" si="3"/>
        <v>506.70747909749775</v>
      </c>
      <c r="H5" s="15">
        <f t="shared" si="4"/>
        <v>2520.8697085100512</v>
      </c>
      <c r="I5" s="3">
        <v>3266.65384974375</v>
      </c>
      <c r="J5" s="15">
        <f t="shared" si="5"/>
        <v>5787.5235582538007</v>
      </c>
      <c r="L5" s="3">
        <v>4786.0056497437499</v>
      </c>
      <c r="M5" s="15">
        <f t="shared" si="6"/>
        <v>1001.5179085100508</v>
      </c>
      <c r="O5" s="7"/>
      <c r="P5" s="7"/>
    </row>
    <row r="6" spans="1:16">
      <c r="A6" s="14">
        <v>1005</v>
      </c>
      <c r="B6" s="33">
        <v>4.5999999999999996</v>
      </c>
      <c r="C6" s="33">
        <v>4.6749999999999998</v>
      </c>
      <c r="D6" s="33">
        <f t="shared" si="0"/>
        <v>-7.5000000000000178E-2</v>
      </c>
      <c r="E6" s="33">
        <f t="shared" si="1"/>
        <v>4.6374999999999993</v>
      </c>
      <c r="F6" s="15">
        <f t="shared" si="2"/>
        <v>78.539816339744831</v>
      </c>
      <c r="G6" s="15">
        <f t="shared" si="3"/>
        <v>506.70747909749775</v>
      </c>
      <c r="H6" s="15">
        <f t="shared" si="4"/>
        <v>2349.8559343146453</v>
      </c>
      <c r="I6" s="3">
        <v>3266.65384974375</v>
      </c>
      <c r="J6" s="15">
        <f t="shared" si="5"/>
        <v>5616.5097840583949</v>
      </c>
      <c r="L6" s="3">
        <v>4786.0056497437499</v>
      </c>
      <c r="M6" s="15">
        <f t="shared" si="6"/>
        <v>830.50413431464494</v>
      </c>
      <c r="O6" s="7"/>
      <c r="P6" s="7"/>
    </row>
    <row r="7" spans="1:16">
      <c r="A7" s="14">
        <v>1006</v>
      </c>
      <c r="B7" s="33">
        <v>3.9750000000000001</v>
      </c>
      <c r="C7" s="33">
        <v>4.3499999999999996</v>
      </c>
      <c r="D7" s="33">
        <f t="shared" si="0"/>
        <v>-0.37499999999999956</v>
      </c>
      <c r="E7" s="33">
        <f t="shared" si="1"/>
        <v>4.1624999999999996</v>
      </c>
      <c r="F7" s="15">
        <f t="shared" si="2"/>
        <v>78.539816339744831</v>
      </c>
      <c r="G7" s="15">
        <f t="shared" si="3"/>
        <v>506.70747909749775</v>
      </c>
      <c r="H7" s="15">
        <f t="shared" si="4"/>
        <v>2109.1698817433344</v>
      </c>
      <c r="I7" s="3">
        <v>3266.65384974375</v>
      </c>
      <c r="J7" s="15">
        <f t="shared" si="5"/>
        <v>5375.8237314870839</v>
      </c>
      <c r="L7" s="3">
        <v>4786.0056497437499</v>
      </c>
      <c r="M7" s="15">
        <f t="shared" si="6"/>
        <v>589.81808174333401</v>
      </c>
      <c r="O7" s="7"/>
      <c r="P7" s="7"/>
    </row>
    <row r="8" spans="1:16">
      <c r="A8" s="14">
        <v>1101</v>
      </c>
      <c r="B8" s="33">
        <v>3.9750000000000001</v>
      </c>
      <c r="C8" s="33">
        <v>4.3499999999999996</v>
      </c>
      <c r="D8" s="33">
        <f t="shared" si="0"/>
        <v>-0.37499999999999956</v>
      </c>
      <c r="E8" s="33">
        <f t="shared" si="1"/>
        <v>4.1624999999999996</v>
      </c>
      <c r="F8" s="15">
        <f t="shared" si="2"/>
        <v>78.539816339744831</v>
      </c>
      <c r="G8" s="15">
        <f t="shared" si="3"/>
        <v>506.70747909749775</v>
      </c>
      <c r="H8" s="15">
        <f t="shared" si="4"/>
        <v>2109.1698817433344</v>
      </c>
      <c r="I8" s="3">
        <v>3266.65384974375</v>
      </c>
      <c r="J8" s="15">
        <f t="shared" si="5"/>
        <v>5375.8237314870839</v>
      </c>
      <c r="L8" s="3">
        <v>4786.0056497437499</v>
      </c>
      <c r="M8" s="15">
        <f t="shared" si="6"/>
        <v>589.81808174333401</v>
      </c>
      <c r="O8" s="7"/>
      <c r="P8" s="7"/>
    </row>
    <row r="9" spans="1:16">
      <c r="A9" s="14">
        <v>1102</v>
      </c>
      <c r="B9" s="33">
        <v>3.9750000000000001</v>
      </c>
      <c r="C9" s="33">
        <v>4.3499999999999996</v>
      </c>
      <c r="D9" s="33">
        <f t="shared" si="0"/>
        <v>-0.37499999999999956</v>
      </c>
      <c r="E9" s="33">
        <f t="shared" si="1"/>
        <v>4.1624999999999996</v>
      </c>
      <c r="F9" s="15">
        <f t="shared" si="2"/>
        <v>78.539816339744831</v>
      </c>
      <c r="G9" s="15">
        <f t="shared" si="3"/>
        <v>506.70747909749775</v>
      </c>
      <c r="H9" s="15">
        <f t="shared" si="4"/>
        <v>2109.1698817433344</v>
      </c>
      <c r="I9" s="3">
        <v>3266.65384974375</v>
      </c>
      <c r="J9" s="15">
        <f t="shared" si="5"/>
        <v>5375.8237314870839</v>
      </c>
      <c r="L9" s="3">
        <v>4786.0056497437499</v>
      </c>
      <c r="M9" s="15">
        <f t="shared" si="6"/>
        <v>589.81808174333401</v>
      </c>
      <c r="O9" s="7"/>
      <c r="P9" s="7"/>
    </row>
    <row r="10" spans="1:16">
      <c r="A10" s="16">
        <v>1103</v>
      </c>
      <c r="B10" s="33">
        <v>3.9750000000000001</v>
      </c>
      <c r="C10" s="33">
        <v>4.3499999999999996</v>
      </c>
      <c r="D10" s="33">
        <f t="shared" si="0"/>
        <v>-0.37499999999999956</v>
      </c>
      <c r="E10" s="33">
        <f t="shared" si="1"/>
        <v>4.1624999999999996</v>
      </c>
      <c r="F10" s="15">
        <f t="shared" si="2"/>
        <v>78.539816339744831</v>
      </c>
      <c r="G10" s="15">
        <f t="shared" si="3"/>
        <v>506.70747909749775</v>
      </c>
      <c r="H10" s="15">
        <f t="shared" si="4"/>
        <v>2109.1698817433344</v>
      </c>
      <c r="I10" s="3">
        <v>3266.65384974375</v>
      </c>
      <c r="J10" s="15">
        <f t="shared" si="5"/>
        <v>5375.8237314870839</v>
      </c>
      <c r="L10" s="3">
        <v>4786.0056497437499</v>
      </c>
      <c r="M10" s="15">
        <f t="shared" si="6"/>
        <v>589.81808174333401</v>
      </c>
      <c r="O10" s="7"/>
      <c r="P10" s="7"/>
    </row>
    <row r="11" spans="1:16">
      <c r="A11" s="14">
        <v>1104</v>
      </c>
      <c r="B11" s="33">
        <v>3.9750000000000001</v>
      </c>
      <c r="C11" s="33">
        <v>4.3499999999999996</v>
      </c>
      <c r="D11" s="33">
        <f t="shared" si="0"/>
        <v>-0.37499999999999956</v>
      </c>
      <c r="E11" s="33">
        <f t="shared" si="1"/>
        <v>4.1624999999999996</v>
      </c>
      <c r="F11" s="15">
        <f t="shared" si="2"/>
        <v>78.539816339744831</v>
      </c>
      <c r="G11" s="15">
        <f t="shared" si="3"/>
        <v>506.70747909749775</v>
      </c>
      <c r="H11" s="15">
        <f t="shared" si="4"/>
        <v>2109.1698817433344</v>
      </c>
      <c r="I11" s="3">
        <v>3266.65384974375</v>
      </c>
      <c r="J11" s="15">
        <f t="shared" si="5"/>
        <v>5375.8237314870839</v>
      </c>
      <c r="L11" s="3">
        <v>4786.0056497437499</v>
      </c>
      <c r="M11" s="15">
        <f t="shared" si="6"/>
        <v>589.81808174333401</v>
      </c>
      <c r="O11" s="7"/>
      <c r="P11" s="7"/>
    </row>
    <row r="12" spans="1:16">
      <c r="A12" s="14">
        <v>1105</v>
      </c>
      <c r="B12" s="33">
        <v>3.9750000000000001</v>
      </c>
      <c r="C12" s="33">
        <v>4.3499999999999996</v>
      </c>
      <c r="D12" s="33">
        <f t="shared" si="0"/>
        <v>-0.37499999999999956</v>
      </c>
      <c r="E12" s="33">
        <f t="shared" si="1"/>
        <v>4.1624999999999996</v>
      </c>
      <c r="F12" s="15">
        <f t="shared" si="2"/>
        <v>78.539816339744831</v>
      </c>
      <c r="G12" s="15">
        <f t="shared" si="3"/>
        <v>506.70747909749775</v>
      </c>
      <c r="H12" s="15">
        <f t="shared" si="4"/>
        <v>2109.1698817433344</v>
      </c>
      <c r="I12" s="3">
        <v>3266.65384974375</v>
      </c>
      <c r="J12" s="15">
        <f t="shared" si="5"/>
        <v>5375.8237314870839</v>
      </c>
      <c r="L12" s="3">
        <v>4786.0056497437499</v>
      </c>
      <c r="M12" s="15">
        <f t="shared" si="6"/>
        <v>589.81808174333401</v>
      </c>
      <c r="O12" s="7"/>
      <c r="P12" s="7"/>
    </row>
    <row r="13" spans="1:16">
      <c r="A13" s="14">
        <v>1106</v>
      </c>
      <c r="B13" s="33">
        <v>3.9750000000000001</v>
      </c>
      <c r="C13" s="33">
        <v>4.3499999999999996</v>
      </c>
      <c r="D13" s="33">
        <f t="shared" si="0"/>
        <v>-0.37499999999999956</v>
      </c>
      <c r="E13" s="33">
        <f t="shared" si="1"/>
        <v>4.1624999999999996</v>
      </c>
      <c r="F13" s="15">
        <f t="shared" si="2"/>
        <v>78.539816339744831</v>
      </c>
      <c r="G13" s="15">
        <f t="shared" si="3"/>
        <v>506.70747909749775</v>
      </c>
      <c r="H13" s="15">
        <f t="shared" si="4"/>
        <v>2109.1698817433344</v>
      </c>
      <c r="I13" s="3">
        <v>3266.65384974375</v>
      </c>
      <c r="J13" s="15">
        <f t="shared" si="5"/>
        <v>5375.8237314870839</v>
      </c>
      <c r="L13" s="3">
        <v>4786.0056497437499</v>
      </c>
      <c r="M13" s="15">
        <f t="shared" si="6"/>
        <v>589.81808174333401</v>
      </c>
      <c r="O13" s="7"/>
      <c r="P13" s="7"/>
    </row>
    <row r="14" spans="1:16">
      <c r="A14" s="14">
        <v>1111</v>
      </c>
      <c r="B14" s="33">
        <v>4.4000000000000004</v>
      </c>
      <c r="C14" s="33">
        <v>4.375</v>
      </c>
      <c r="D14" s="33">
        <f t="shared" si="0"/>
        <v>2.5000000000000355E-2</v>
      </c>
      <c r="E14" s="33">
        <f t="shared" si="1"/>
        <v>4.3875000000000002</v>
      </c>
      <c r="F14" s="15">
        <f t="shared" si="2"/>
        <v>78.539816339744831</v>
      </c>
      <c r="G14" s="15">
        <f t="shared" si="3"/>
        <v>506.70747909749775</v>
      </c>
      <c r="H14" s="15">
        <f t="shared" si="4"/>
        <v>2223.1790645402716</v>
      </c>
      <c r="I14" s="3">
        <v>3266.65384974375</v>
      </c>
      <c r="J14" s="15">
        <f t="shared" si="5"/>
        <v>5489.8329142840212</v>
      </c>
      <c r="L14" s="3">
        <v>4786.0056497437499</v>
      </c>
      <c r="M14" s="15">
        <f t="shared" si="6"/>
        <v>703.82726454027124</v>
      </c>
    </row>
    <row r="15" spans="1:16">
      <c r="A15" s="14">
        <v>1112</v>
      </c>
      <c r="B15" s="33">
        <v>4.7</v>
      </c>
      <c r="C15" s="33">
        <v>4.375</v>
      </c>
      <c r="D15" s="33">
        <f t="shared" si="0"/>
        <v>0.32500000000000018</v>
      </c>
      <c r="E15" s="33">
        <f t="shared" si="1"/>
        <v>4.5374999999999996</v>
      </c>
      <c r="F15" s="15">
        <f t="shared" si="2"/>
        <v>78.539816339744831</v>
      </c>
      <c r="G15" s="15">
        <f t="shared" si="3"/>
        <v>506.70747909749775</v>
      </c>
      <c r="H15" s="15">
        <f t="shared" si="4"/>
        <v>2299.1851864048958</v>
      </c>
      <c r="I15" s="3">
        <v>3266.65384974375</v>
      </c>
      <c r="J15" s="15">
        <f t="shared" si="5"/>
        <v>5565.8390361486454</v>
      </c>
      <c r="L15" s="3">
        <v>4786.0056497437499</v>
      </c>
      <c r="M15" s="15">
        <f t="shared" si="6"/>
        <v>779.83338640489546</v>
      </c>
    </row>
    <row r="16" spans="1:16">
      <c r="A16" s="14">
        <v>1113</v>
      </c>
      <c r="B16" s="33">
        <v>3.85</v>
      </c>
      <c r="C16" s="33">
        <v>4.45</v>
      </c>
      <c r="D16" s="33">
        <f t="shared" si="0"/>
        <v>-0.60000000000000009</v>
      </c>
      <c r="E16" s="33">
        <f t="shared" si="1"/>
        <v>4.1500000000000004</v>
      </c>
      <c r="F16" s="15">
        <f t="shared" si="2"/>
        <v>78.539816339744831</v>
      </c>
      <c r="G16" s="15">
        <f t="shared" si="3"/>
        <v>506.70747909749775</v>
      </c>
      <c r="H16" s="15">
        <f t="shared" si="4"/>
        <v>2102.8360382546157</v>
      </c>
      <c r="I16" s="3">
        <v>3266.65384974375</v>
      </c>
      <c r="J16" s="15">
        <f t="shared" si="5"/>
        <v>5369.4898879983657</v>
      </c>
      <c r="L16" s="3">
        <v>4786.0056497437499</v>
      </c>
      <c r="M16" s="15">
        <f t="shared" si="6"/>
        <v>583.48423825461578</v>
      </c>
    </row>
    <row r="17" spans="1:16">
      <c r="A17" s="14">
        <v>1121</v>
      </c>
      <c r="B17" s="33">
        <v>3.9249999999999998</v>
      </c>
      <c r="C17" s="33">
        <v>4.2</v>
      </c>
      <c r="D17" s="33">
        <f t="shared" si="0"/>
        <v>-0.27500000000000036</v>
      </c>
      <c r="E17" s="33">
        <f t="shared" si="1"/>
        <v>4.0625</v>
      </c>
      <c r="F17" s="15">
        <f t="shared" si="2"/>
        <v>78.539816339744831</v>
      </c>
      <c r="G17" s="15">
        <f t="shared" si="3"/>
        <v>506.70747909749775</v>
      </c>
      <c r="H17" s="15">
        <f t="shared" si="4"/>
        <v>2058.4991338335844</v>
      </c>
      <c r="I17" s="3">
        <v>3266.65384974375</v>
      </c>
      <c r="J17" s="15">
        <f t="shared" si="5"/>
        <v>5325.1529835773345</v>
      </c>
      <c r="L17" s="3">
        <v>4786.0056497437499</v>
      </c>
      <c r="M17" s="15">
        <f t="shared" si="6"/>
        <v>539.14733383358453</v>
      </c>
    </row>
    <row r="18" spans="1:16">
      <c r="A18" s="14">
        <v>1122</v>
      </c>
      <c r="B18" s="33">
        <v>4.4000000000000004</v>
      </c>
      <c r="C18" s="33">
        <v>4.7249999999999996</v>
      </c>
      <c r="D18" s="33">
        <f t="shared" si="0"/>
        <v>-0.32499999999999929</v>
      </c>
      <c r="E18" s="33">
        <f t="shared" si="1"/>
        <v>4.5625</v>
      </c>
      <c r="F18" s="15">
        <f t="shared" si="2"/>
        <v>78.539816339744831</v>
      </c>
      <c r="G18" s="15">
        <f t="shared" si="3"/>
        <v>506.70747909749775</v>
      </c>
      <c r="H18" s="15">
        <f t="shared" si="4"/>
        <v>2311.8528733823337</v>
      </c>
      <c r="I18" s="3">
        <v>3266.65384974375</v>
      </c>
      <c r="J18" s="15">
        <f t="shared" si="5"/>
        <v>5578.5067231260837</v>
      </c>
      <c r="L18" s="3">
        <v>4786.0056497437499</v>
      </c>
      <c r="M18" s="15">
        <f t="shared" si="6"/>
        <v>792.50107338233374</v>
      </c>
    </row>
    <row r="19" spans="1:16">
      <c r="A19" s="14">
        <v>1123</v>
      </c>
      <c r="B19" s="33">
        <v>4.05</v>
      </c>
      <c r="C19" s="33">
        <v>4.3</v>
      </c>
      <c r="D19" s="33">
        <f t="shared" si="0"/>
        <v>-0.25</v>
      </c>
      <c r="E19" s="33">
        <f t="shared" si="1"/>
        <v>4.1749999999999998</v>
      </c>
      <c r="F19" s="15">
        <f t="shared" si="2"/>
        <v>78.539816339744831</v>
      </c>
      <c r="G19" s="15">
        <f t="shared" si="3"/>
        <v>506.70747909749775</v>
      </c>
      <c r="H19" s="15">
        <f t="shared" si="4"/>
        <v>2115.5037252320531</v>
      </c>
      <c r="I19" s="3">
        <v>3266.65384974375</v>
      </c>
      <c r="J19" s="15">
        <f t="shared" si="5"/>
        <v>5382.1575749758031</v>
      </c>
      <c r="L19" s="3">
        <v>4786.0056497437499</v>
      </c>
      <c r="M19" s="15">
        <f t="shared" si="6"/>
        <v>596.15192523205315</v>
      </c>
    </row>
    <row r="20" spans="1:16">
      <c r="A20" s="14">
        <v>1131</v>
      </c>
      <c r="B20" s="33">
        <v>4.7249999999999996</v>
      </c>
      <c r="C20" s="33">
        <v>5.125</v>
      </c>
      <c r="D20" s="33">
        <f t="shared" si="0"/>
        <v>-0.40000000000000036</v>
      </c>
      <c r="E20" s="33">
        <f t="shared" si="1"/>
        <v>4.9249999999999998</v>
      </c>
      <c r="F20" s="15">
        <f t="shared" si="2"/>
        <v>78.539816339744831</v>
      </c>
      <c r="G20" s="15">
        <f t="shared" si="3"/>
        <v>506.70747909749775</v>
      </c>
      <c r="H20" s="15">
        <f t="shared" si="4"/>
        <v>2495.5343345551764</v>
      </c>
      <c r="I20" s="3">
        <v>3266.65384974375</v>
      </c>
      <c r="J20" s="15">
        <f t="shared" si="5"/>
        <v>5762.188184298926</v>
      </c>
      <c r="L20" s="3">
        <v>4786.0056497437499</v>
      </c>
      <c r="M20" s="15">
        <f t="shared" si="6"/>
        <v>976.18253455517606</v>
      </c>
    </row>
    <row r="21" spans="1:16">
      <c r="A21" s="14">
        <v>1132</v>
      </c>
      <c r="B21" s="33">
        <v>5.85</v>
      </c>
      <c r="C21" s="33">
        <v>5.7249999999999996</v>
      </c>
      <c r="D21" s="33">
        <f t="shared" si="0"/>
        <v>0.125</v>
      </c>
      <c r="E21" s="33">
        <f t="shared" si="1"/>
        <v>5.7874999999999996</v>
      </c>
      <c r="F21" s="15">
        <f t="shared" si="2"/>
        <v>78.539816339744831</v>
      </c>
      <c r="G21" s="15">
        <f t="shared" si="3"/>
        <v>506.70747909749775</v>
      </c>
      <c r="H21" s="15">
        <f t="shared" si="4"/>
        <v>2932.569535276768</v>
      </c>
      <c r="I21" s="3">
        <v>3266.65384974375</v>
      </c>
      <c r="J21" s="15">
        <f t="shared" si="5"/>
        <v>6199.2233850205175</v>
      </c>
      <c r="L21" s="3">
        <v>4786.0056497437499</v>
      </c>
      <c r="M21" s="15">
        <f t="shared" si="6"/>
        <v>1413.2177352767676</v>
      </c>
    </row>
    <row r="22" spans="1:16">
      <c r="A22" s="14">
        <v>1133</v>
      </c>
      <c r="B22" s="33">
        <v>4.7750000000000004</v>
      </c>
      <c r="C22" s="33">
        <v>5.05</v>
      </c>
      <c r="D22" s="33">
        <f t="shared" si="0"/>
        <v>-0.27499999999999947</v>
      </c>
      <c r="E22" s="33">
        <f t="shared" si="1"/>
        <v>4.9124999999999996</v>
      </c>
      <c r="F22" s="15">
        <f t="shared" si="2"/>
        <v>78.539816339744831</v>
      </c>
      <c r="G22" s="15">
        <f t="shared" si="3"/>
        <v>506.70747909749775</v>
      </c>
      <c r="H22" s="15">
        <f t="shared" si="4"/>
        <v>2489.2004910664577</v>
      </c>
      <c r="I22" s="3">
        <v>3266.65384974375</v>
      </c>
      <c r="J22" s="15">
        <f t="shared" si="5"/>
        <v>5755.8543408102078</v>
      </c>
      <c r="L22" s="3">
        <v>4786.0056497437499</v>
      </c>
      <c r="M22" s="15">
        <f t="shared" si="6"/>
        <v>969.84869106645783</v>
      </c>
    </row>
    <row r="23" spans="1:16">
      <c r="A23" s="14">
        <v>1141</v>
      </c>
      <c r="B23" s="33">
        <v>3.7250000000000001</v>
      </c>
      <c r="C23" s="33">
        <v>3.5</v>
      </c>
      <c r="D23" s="33">
        <f t="shared" si="0"/>
        <v>0.22500000000000009</v>
      </c>
      <c r="E23" s="33">
        <f t="shared" si="1"/>
        <v>3.6124999999999998</v>
      </c>
      <c r="F23" s="15">
        <f t="shared" si="2"/>
        <v>78.539816339744831</v>
      </c>
      <c r="G23" s="15">
        <f t="shared" si="3"/>
        <v>506.70747909749775</v>
      </c>
      <c r="H23" s="15">
        <f t="shared" si="4"/>
        <v>1830.4807682397106</v>
      </c>
      <c r="I23" s="3">
        <v>3266.65384974375</v>
      </c>
      <c r="J23" s="15">
        <f t="shared" si="5"/>
        <v>5097.1346179834609</v>
      </c>
      <c r="L23" s="3">
        <v>4786.0056497437499</v>
      </c>
      <c r="M23" s="15">
        <f t="shared" si="6"/>
        <v>311.12896823971096</v>
      </c>
    </row>
    <row r="24" spans="1:16">
      <c r="A24" s="14">
        <v>1142</v>
      </c>
      <c r="B24" s="33">
        <v>5.6749999999999998</v>
      </c>
      <c r="C24" s="33">
        <v>4.8499999999999996</v>
      </c>
      <c r="D24" s="33">
        <f t="shared" si="0"/>
        <v>0.82500000000000018</v>
      </c>
      <c r="E24" s="33">
        <f t="shared" si="1"/>
        <v>5.2624999999999993</v>
      </c>
      <c r="F24" s="15">
        <f t="shared" si="2"/>
        <v>78.539816339744831</v>
      </c>
      <c r="G24" s="15">
        <f t="shared" si="3"/>
        <v>506.70747909749775</v>
      </c>
      <c r="H24" s="15">
        <f t="shared" si="4"/>
        <v>2666.5481087505814</v>
      </c>
      <c r="I24" s="3">
        <v>3266.65384974375</v>
      </c>
      <c r="J24" s="15">
        <f t="shared" si="5"/>
        <v>5933.2019584943318</v>
      </c>
      <c r="L24" s="3">
        <v>4786.0056497437499</v>
      </c>
      <c r="M24" s="15">
        <f t="shared" si="6"/>
        <v>1147.1963087505819</v>
      </c>
    </row>
    <row r="25" spans="1:16">
      <c r="A25" s="14">
        <v>1143</v>
      </c>
      <c r="B25" s="33">
        <v>4.25</v>
      </c>
      <c r="C25" s="33">
        <v>4.0250000000000004</v>
      </c>
      <c r="D25" s="33">
        <f t="shared" si="0"/>
        <v>0.22499999999999964</v>
      </c>
      <c r="E25" s="33">
        <f t="shared" si="1"/>
        <v>4.1375000000000002</v>
      </c>
      <c r="F25" s="15">
        <f t="shared" si="2"/>
        <v>78.539816339744831</v>
      </c>
      <c r="G25" s="15">
        <f t="shared" si="3"/>
        <v>506.70747909749775</v>
      </c>
      <c r="H25" s="15">
        <f t="shared" si="4"/>
        <v>2096.502194765897</v>
      </c>
      <c r="I25" s="3">
        <v>3266.65384974375</v>
      </c>
      <c r="J25" s="15">
        <f t="shared" si="5"/>
        <v>5363.1560445096475</v>
      </c>
      <c r="L25" s="3">
        <v>4786.0056497437499</v>
      </c>
      <c r="M25" s="15">
        <f t="shared" si="6"/>
        <v>577.15039476589754</v>
      </c>
    </row>
    <row r="26" spans="1:16">
      <c r="A26" s="14">
        <v>1201</v>
      </c>
      <c r="B26" s="33">
        <v>4.25</v>
      </c>
      <c r="C26" s="33">
        <v>4.0250000000000004</v>
      </c>
      <c r="D26" s="33">
        <f t="shared" si="0"/>
        <v>0.22499999999999964</v>
      </c>
      <c r="E26" s="33">
        <f t="shared" si="1"/>
        <v>4.1375000000000002</v>
      </c>
      <c r="F26" s="15">
        <f t="shared" si="2"/>
        <v>78.539816339744831</v>
      </c>
      <c r="G26" s="15">
        <f t="shared" si="3"/>
        <v>506.70747909749775</v>
      </c>
      <c r="H26" s="15">
        <f t="shared" si="4"/>
        <v>2096.502194765897</v>
      </c>
      <c r="I26" s="3">
        <v>3266.65384974375</v>
      </c>
      <c r="J26" s="15">
        <f t="shared" si="5"/>
        <v>5363.1560445096475</v>
      </c>
      <c r="L26" s="3">
        <v>4786.0056497437499</v>
      </c>
      <c r="M26" s="15">
        <f t="shared" si="6"/>
        <v>577.15039476589754</v>
      </c>
      <c r="O26" s="7"/>
      <c r="P26" s="7"/>
    </row>
    <row r="27" spans="1:16">
      <c r="A27" s="14">
        <v>1202</v>
      </c>
      <c r="B27" s="33">
        <v>4.25</v>
      </c>
      <c r="C27" s="33">
        <v>4.0250000000000004</v>
      </c>
      <c r="D27" s="33">
        <f t="shared" si="0"/>
        <v>0.22499999999999964</v>
      </c>
      <c r="E27" s="33">
        <f t="shared" si="1"/>
        <v>4.1375000000000002</v>
      </c>
      <c r="F27" s="15">
        <f t="shared" si="2"/>
        <v>78.539816339744831</v>
      </c>
      <c r="G27" s="15">
        <f t="shared" si="3"/>
        <v>506.70747909749775</v>
      </c>
      <c r="H27" s="15">
        <f t="shared" si="4"/>
        <v>2096.502194765897</v>
      </c>
      <c r="I27" s="3">
        <v>3266.65384974375</v>
      </c>
      <c r="J27" s="15">
        <f t="shared" si="5"/>
        <v>5363.1560445096475</v>
      </c>
      <c r="L27" s="3">
        <v>4786.0056497437499</v>
      </c>
      <c r="M27" s="15">
        <f t="shared" si="6"/>
        <v>577.15039476589754</v>
      </c>
      <c r="O27" s="7"/>
      <c r="P27" s="7"/>
    </row>
    <row r="28" spans="1:16">
      <c r="A28" s="14">
        <v>1203</v>
      </c>
      <c r="B28" s="33">
        <v>4.25</v>
      </c>
      <c r="C28" s="33">
        <v>4.0250000000000004</v>
      </c>
      <c r="D28" s="33">
        <f t="shared" si="0"/>
        <v>0.22499999999999964</v>
      </c>
      <c r="E28" s="33">
        <f t="shared" si="1"/>
        <v>4.1375000000000002</v>
      </c>
      <c r="F28" s="15">
        <f t="shared" si="2"/>
        <v>78.539816339744831</v>
      </c>
      <c r="G28" s="15">
        <f t="shared" si="3"/>
        <v>506.70747909749775</v>
      </c>
      <c r="H28" s="15">
        <f t="shared" si="4"/>
        <v>2096.502194765897</v>
      </c>
      <c r="I28" s="3">
        <v>3266.65384974375</v>
      </c>
      <c r="J28" s="15">
        <f t="shared" si="5"/>
        <v>5363.1560445096475</v>
      </c>
      <c r="L28" s="3">
        <v>4786.0056497437499</v>
      </c>
      <c r="M28" s="15">
        <f t="shared" si="6"/>
        <v>577.15039476589754</v>
      </c>
      <c r="O28" s="7"/>
      <c r="P28" s="7"/>
    </row>
    <row r="29" spans="1:16">
      <c r="A29" s="16">
        <v>1204</v>
      </c>
      <c r="B29" s="33">
        <v>4.25</v>
      </c>
      <c r="C29" s="33">
        <v>4.0250000000000004</v>
      </c>
      <c r="D29" s="33">
        <f t="shared" si="0"/>
        <v>0.22499999999999964</v>
      </c>
      <c r="E29" s="33">
        <f t="shared" si="1"/>
        <v>4.1375000000000002</v>
      </c>
      <c r="F29" s="15">
        <f t="shared" si="2"/>
        <v>78.539816339744831</v>
      </c>
      <c r="G29" s="15">
        <f t="shared" si="3"/>
        <v>506.70747909749775</v>
      </c>
      <c r="H29" s="15">
        <f t="shared" si="4"/>
        <v>2096.502194765897</v>
      </c>
      <c r="I29" s="3">
        <v>3266.65384974375</v>
      </c>
      <c r="J29" s="15">
        <f t="shared" si="5"/>
        <v>5363.1560445096475</v>
      </c>
      <c r="L29" s="3">
        <v>4786.0056497437499</v>
      </c>
      <c r="M29" s="15">
        <f t="shared" si="6"/>
        <v>577.15039476589754</v>
      </c>
      <c r="O29" s="7"/>
      <c r="P29" s="7"/>
    </row>
    <row r="30" spans="1:16">
      <c r="A30" s="14">
        <v>1205</v>
      </c>
      <c r="B30" s="33">
        <v>4.25</v>
      </c>
      <c r="C30" s="33">
        <v>4.0250000000000004</v>
      </c>
      <c r="D30" s="33">
        <f t="shared" si="0"/>
        <v>0.22499999999999964</v>
      </c>
      <c r="E30" s="33">
        <f t="shared" si="1"/>
        <v>4.1375000000000002</v>
      </c>
      <c r="F30" s="15">
        <f t="shared" si="2"/>
        <v>78.539816339744831</v>
      </c>
      <c r="G30" s="15">
        <f t="shared" si="3"/>
        <v>506.70747909749775</v>
      </c>
      <c r="H30" s="15">
        <f t="shared" si="4"/>
        <v>2096.502194765897</v>
      </c>
      <c r="I30" s="3">
        <v>3266.65384974375</v>
      </c>
      <c r="J30" s="15">
        <f t="shared" si="5"/>
        <v>5363.1560445096475</v>
      </c>
      <c r="L30" s="3">
        <v>4786.0056497437499</v>
      </c>
      <c r="M30" s="15">
        <f t="shared" si="6"/>
        <v>577.15039476589754</v>
      </c>
      <c r="O30" s="7"/>
      <c r="P30" s="7"/>
    </row>
    <row r="31" spans="1:16">
      <c r="A31" s="14">
        <v>1206</v>
      </c>
      <c r="B31" s="33">
        <v>4.25</v>
      </c>
      <c r="C31" s="33">
        <v>4.0250000000000004</v>
      </c>
      <c r="D31" s="33">
        <f t="shared" si="0"/>
        <v>0.22499999999999964</v>
      </c>
      <c r="E31" s="33">
        <f t="shared" si="1"/>
        <v>4.1375000000000002</v>
      </c>
      <c r="F31" s="15">
        <f t="shared" si="2"/>
        <v>78.539816339744831</v>
      </c>
      <c r="G31" s="15">
        <f t="shared" si="3"/>
        <v>506.70747909749775</v>
      </c>
      <c r="H31" s="15">
        <f t="shared" si="4"/>
        <v>2096.502194765897</v>
      </c>
      <c r="I31" s="3">
        <v>3266.65384974375</v>
      </c>
      <c r="J31" s="15">
        <f t="shared" si="5"/>
        <v>5363.1560445096475</v>
      </c>
      <c r="L31" s="3">
        <v>4786.0056497437499</v>
      </c>
      <c r="M31" s="15">
        <f t="shared" si="6"/>
        <v>577.15039476589754</v>
      </c>
      <c r="O31" s="7"/>
      <c r="P31" s="7"/>
    </row>
    <row r="32" spans="1:16">
      <c r="A32" s="14">
        <v>1211</v>
      </c>
      <c r="B32" s="33">
        <v>4.7</v>
      </c>
      <c r="C32" s="33">
        <v>4.6749999999999998</v>
      </c>
      <c r="D32" s="33">
        <f t="shared" si="0"/>
        <v>2.5000000000000355E-2</v>
      </c>
      <c r="E32" s="33">
        <f t="shared" si="1"/>
        <v>4.6875</v>
      </c>
      <c r="F32" s="15">
        <f t="shared" si="2"/>
        <v>78.539816339744831</v>
      </c>
      <c r="G32" s="15">
        <f t="shared" si="3"/>
        <v>506.70747909749775</v>
      </c>
      <c r="H32" s="15">
        <f t="shared" si="4"/>
        <v>2375.1913082695205</v>
      </c>
      <c r="I32" s="3">
        <v>3266.65384974375</v>
      </c>
      <c r="J32" s="15">
        <f t="shared" si="5"/>
        <v>5641.8451580132705</v>
      </c>
      <c r="L32" s="3">
        <v>4786.0056497437499</v>
      </c>
      <c r="M32" s="15">
        <f t="shared" si="6"/>
        <v>855.83950826952059</v>
      </c>
    </row>
    <row r="33" spans="1:16">
      <c r="A33" s="14">
        <v>1212</v>
      </c>
      <c r="B33" s="33">
        <v>4.2</v>
      </c>
      <c r="C33" s="33">
        <v>4.625</v>
      </c>
      <c r="D33" s="33">
        <f t="shared" si="0"/>
        <v>-0.42499999999999982</v>
      </c>
      <c r="E33" s="33">
        <f t="shared" si="1"/>
        <v>4.4124999999999996</v>
      </c>
      <c r="F33" s="15">
        <f t="shared" si="2"/>
        <v>78.539816339744831</v>
      </c>
      <c r="G33" s="15">
        <f t="shared" si="3"/>
        <v>506.70747909749775</v>
      </c>
      <c r="H33" s="15">
        <f t="shared" si="4"/>
        <v>2235.8467515177085</v>
      </c>
      <c r="I33" s="3">
        <v>3266.65384974375</v>
      </c>
      <c r="J33" s="15">
        <f t="shared" si="5"/>
        <v>5502.5006012614585</v>
      </c>
      <c r="L33" s="3">
        <v>4786.0056497437499</v>
      </c>
      <c r="M33" s="15">
        <f t="shared" si="6"/>
        <v>716.49495151770861</v>
      </c>
    </row>
    <row r="34" spans="1:16">
      <c r="A34" s="14">
        <v>1213</v>
      </c>
      <c r="B34" s="33">
        <v>3.7749999999999999</v>
      </c>
      <c r="C34" s="33">
        <v>3.875</v>
      </c>
      <c r="D34" s="33">
        <f t="shared" si="0"/>
        <v>-0.10000000000000009</v>
      </c>
      <c r="E34" s="33">
        <f t="shared" si="1"/>
        <v>3.8250000000000002</v>
      </c>
      <c r="F34" s="15">
        <f t="shared" si="2"/>
        <v>78.539816339744831</v>
      </c>
      <c r="G34" s="15">
        <f t="shared" si="3"/>
        <v>506.70747909749775</v>
      </c>
      <c r="H34" s="15">
        <f t="shared" si="4"/>
        <v>1938.156107547929</v>
      </c>
      <c r="I34" s="3">
        <v>3266.65384974375</v>
      </c>
      <c r="J34" s="15">
        <f t="shared" si="5"/>
        <v>5204.809957291679</v>
      </c>
      <c r="L34" s="3">
        <v>4786.0056497437499</v>
      </c>
      <c r="M34" s="15">
        <f t="shared" si="6"/>
        <v>418.80430754792906</v>
      </c>
    </row>
    <row r="35" spans="1:16">
      <c r="A35" s="14">
        <v>1221</v>
      </c>
      <c r="B35" s="33">
        <v>4.0750000000000002</v>
      </c>
      <c r="C35" s="33">
        <v>4.6500000000000004</v>
      </c>
      <c r="D35" s="33">
        <f t="shared" si="0"/>
        <v>-0.57500000000000018</v>
      </c>
      <c r="E35" s="33">
        <f t="shared" si="1"/>
        <v>4.3625000000000007</v>
      </c>
      <c r="F35" s="15">
        <f t="shared" si="2"/>
        <v>78.539816339744831</v>
      </c>
      <c r="G35" s="15">
        <f t="shared" si="3"/>
        <v>506.70747909749775</v>
      </c>
      <c r="H35" s="15">
        <f t="shared" si="4"/>
        <v>2210.5113775628342</v>
      </c>
      <c r="I35" s="3">
        <v>3266.65384974375</v>
      </c>
      <c r="J35" s="15">
        <f t="shared" si="5"/>
        <v>5477.1652273065847</v>
      </c>
      <c r="L35" s="3">
        <v>4786.0056497437499</v>
      </c>
      <c r="M35" s="15">
        <f t="shared" si="6"/>
        <v>691.15957756283478</v>
      </c>
    </row>
    <row r="36" spans="1:16">
      <c r="A36" s="14">
        <v>1222</v>
      </c>
      <c r="B36" s="33">
        <v>3.9750000000000001</v>
      </c>
      <c r="C36" s="33">
        <v>4.3</v>
      </c>
      <c r="D36" s="33">
        <f t="shared" si="0"/>
        <v>-0.32499999999999973</v>
      </c>
      <c r="E36" s="33">
        <f t="shared" si="1"/>
        <v>4.1375000000000002</v>
      </c>
      <c r="F36" s="15">
        <f t="shared" si="2"/>
        <v>78.539816339744831</v>
      </c>
      <c r="G36" s="15">
        <f t="shared" si="3"/>
        <v>506.70747909749775</v>
      </c>
      <c r="H36" s="15">
        <f t="shared" si="4"/>
        <v>2096.502194765897</v>
      </c>
      <c r="I36" s="3">
        <v>3266.65384974375</v>
      </c>
      <c r="J36" s="15">
        <f t="shared" si="5"/>
        <v>5363.1560445096475</v>
      </c>
      <c r="L36" s="3">
        <v>4786.0056497437499</v>
      </c>
      <c r="M36" s="15">
        <f t="shared" si="6"/>
        <v>577.15039476589754</v>
      </c>
    </row>
    <row r="37" spans="1:16">
      <c r="A37" s="14">
        <v>1223</v>
      </c>
      <c r="B37" s="33">
        <v>4.2249999999999996</v>
      </c>
      <c r="C37" s="33">
        <v>4.4749999999999996</v>
      </c>
      <c r="D37" s="33">
        <f t="shared" si="0"/>
        <v>-0.25</v>
      </c>
      <c r="E37" s="33">
        <f t="shared" si="1"/>
        <v>4.3499999999999996</v>
      </c>
      <c r="F37" s="15">
        <f t="shared" si="2"/>
        <v>78.539816339744831</v>
      </c>
      <c r="G37" s="15">
        <f t="shared" si="3"/>
        <v>506.70747909749775</v>
      </c>
      <c r="H37" s="15">
        <f t="shared" si="4"/>
        <v>2204.1775340741151</v>
      </c>
      <c r="I37" s="3">
        <v>3266.65384974375</v>
      </c>
      <c r="J37" s="15">
        <f t="shared" si="5"/>
        <v>5470.8313838178656</v>
      </c>
      <c r="L37" s="3">
        <v>4786.0056497437499</v>
      </c>
      <c r="M37" s="15">
        <f t="shared" si="6"/>
        <v>684.82573407411564</v>
      </c>
    </row>
    <row r="38" spans="1:16">
      <c r="A38" s="14">
        <v>1231</v>
      </c>
      <c r="B38" s="33">
        <v>4.8250000000000002</v>
      </c>
      <c r="C38" s="33">
        <v>5.4</v>
      </c>
      <c r="D38" s="33">
        <f t="shared" si="0"/>
        <v>-0.57500000000000018</v>
      </c>
      <c r="E38" s="33">
        <f t="shared" si="1"/>
        <v>5.1125000000000007</v>
      </c>
      <c r="F38" s="15">
        <f t="shared" si="2"/>
        <v>78.539816339744831</v>
      </c>
      <c r="G38" s="15">
        <f t="shared" si="3"/>
        <v>506.70747909749775</v>
      </c>
      <c r="H38" s="15">
        <f t="shared" si="4"/>
        <v>2590.5419868859576</v>
      </c>
      <c r="I38" s="3">
        <v>3266.65384974375</v>
      </c>
      <c r="J38" s="15">
        <f t="shared" si="5"/>
        <v>5857.1958366297076</v>
      </c>
      <c r="L38" s="3">
        <v>4786.0056497437499</v>
      </c>
      <c r="M38" s="15">
        <f t="shared" si="6"/>
        <v>1071.1901868859577</v>
      </c>
    </row>
    <row r="39" spans="1:16">
      <c r="A39" s="14">
        <v>1232</v>
      </c>
      <c r="B39" s="33">
        <v>3.4</v>
      </c>
      <c r="C39" s="33">
        <v>3.875</v>
      </c>
      <c r="D39" s="33">
        <f t="shared" si="0"/>
        <v>-0.47500000000000009</v>
      </c>
      <c r="E39" s="33">
        <f t="shared" si="1"/>
        <v>3.6375000000000002</v>
      </c>
      <c r="F39" s="15">
        <f t="shared" si="2"/>
        <v>78.539816339744831</v>
      </c>
      <c r="G39" s="15">
        <f t="shared" si="3"/>
        <v>506.70747909749775</v>
      </c>
      <c r="H39" s="15">
        <f t="shared" si="4"/>
        <v>1843.1484552171482</v>
      </c>
      <c r="I39" s="3">
        <v>3266.65384974375</v>
      </c>
      <c r="J39" s="15">
        <f t="shared" si="5"/>
        <v>5109.8023049608983</v>
      </c>
      <c r="L39" s="3">
        <v>4786.0056497437499</v>
      </c>
      <c r="M39" s="15">
        <f t="shared" si="6"/>
        <v>323.79665521714833</v>
      </c>
    </row>
    <row r="40" spans="1:16">
      <c r="A40" s="14">
        <v>1233</v>
      </c>
      <c r="B40" s="33">
        <v>3.0249999999999999</v>
      </c>
      <c r="C40" s="33">
        <v>3.2</v>
      </c>
      <c r="D40" s="33">
        <f t="shared" si="0"/>
        <v>-0.17500000000000027</v>
      </c>
      <c r="E40" s="33">
        <f t="shared" si="1"/>
        <v>3.1124999999999998</v>
      </c>
      <c r="F40" s="15">
        <f t="shared" si="2"/>
        <v>78.539816339744831</v>
      </c>
      <c r="G40" s="15">
        <f t="shared" si="3"/>
        <v>506.70747909749775</v>
      </c>
      <c r="H40" s="15">
        <f t="shared" si="4"/>
        <v>1577.1270286909617</v>
      </c>
      <c r="I40" s="3">
        <v>3266.65384974375</v>
      </c>
      <c r="J40" s="15">
        <f t="shared" si="5"/>
        <v>4843.7808784347117</v>
      </c>
      <c r="L40" s="3">
        <v>4786.0056497437499</v>
      </c>
      <c r="M40" s="15">
        <f t="shared" si="6"/>
        <v>57.77522869096174</v>
      </c>
    </row>
    <row r="41" spans="1:16">
      <c r="A41" s="14">
        <v>1241</v>
      </c>
      <c r="B41" s="33">
        <v>4.0999999999999996</v>
      </c>
      <c r="C41" s="33">
        <v>4.7750000000000004</v>
      </c>
      <c r="D41" s="33">
        <f t="shared" si="0"/>
        <v>-0.67500000000000071</v>
      </c>
      <c r="E41" s="33">
        <f t="shared" si="1"/>
        <v>4.4375</v>
      </c>
      <c r="F41" s="15">
        <f t="shared" si="2"/>
        <v>78.539816339744831</v>
      </c>
      <c r="G41" s="15">
        <f t="shared" si="3"/>
        <v>506.70747909749775</v>
      </c>
      <c r="H41" s="15">
        <f t="shared" si="4"/>
        <v>2248.5144384951464</v>
      </c>
      <c r="I41" s="3">
        <v>3266.65384974375</v>
      </c>
      <c r="J41" s="15">
        <f t="shared" si="5"/>
        <v>5515.1682882388959</v>
      </c>
      <c r="L41" s="3">
        <v>4786.0056497437499</v>
      </c>
      <c r="M41" s="15">
        <f t="shared" si="6"/>
        <v>729.16263849514598</v>
      </c>
    </row>
    <row r="42" spans="1:16">
      <c r="A42" s="14">
        <v>1242</v>
      </c>
      <c r="B42" s="33">
        <v>4.5999999999999996</v>
      </c>
      <c r="C42" s="33">
        <v>4.7</v>
      </c>
      <c r="D42" s="33">
        <f t="shared" si="0"/>
        <v>-0.10000000000000053</v>
      </c>
      <c r="E42" s="33">
        <f t="shared" si="1"/>
        <v>4.6500000000000004</v>
      </c>
      <c r="F42" s="15">
        <f t="shared" si="2"/>
        <v>78.539816339744831</v>
      </c>
      <c r="G42" s="15">
        <f t="shared" si="3"/>
        <v>506.70747909749775</v>
      </c>
      <c r="H42" s="15">
        <f t="shared" si="4"/>
        <v>2356.1897778033649</v>
      </c>
      <c r="I42" s="3">
        <v>3266.65384974375</v>
      </c>
      <c r="J42" s="15">
        <f t="shared" si="5"/>
        <v>5622.8436275471149</v>
      </c>
      <c r="L42" s="3">
        <v>4786.0056497437499</v>
      </c>
      <c r="M42" s="15">
        <f t="shared" si="6"/>
        <v>836.83797780336499</v>
      </c>
    </row>
    <row r="43" spans="1:16">
      <c r="A43" s="14">
        <v>1243</v>
      </c>
      <c r="B43" s="33">
        <v>3.9</v>
      </c>
      <c r="C43" s="33">
        <v>4.0999999999999996</v>
      </c>
      <c r="D43" s="33">
        <f t="shared" si="0"/>
        <v>-0.19999999999999973</v>
      </c>
      <c r="E43" s="33">
        <f t="shared" si="1"/>
        <v>4</v>
      </c>
      <c r="F43" s="15">
        <f t="shared" si="2"/>
        <v>78.539816339744831</v>
      </c>
      <c r="G43" s="15">
        <f t="shared" si="3"/>
        <v>506.70747909749775</v>
      </c>
      <c r="H43" s="15">
        <f t="shared" si="4"/>
        <v>2026.829916389991</v>
      </c>
      <c r="I43" s="3">
        <v>3266.65384974375</v>
      </c>
      <c r="J43" s="15">
        <f t="shared" si="5"/>
        <v>5293.4837661337406</v>
      </c>
      <c r="L43" s="3">
        <v>4786.0056497437499</v>
      </c>
      <c r="M43" s="15">
        <f t="shared" si="6"/>
        <v>507.47811638999065</v>
      </c>
    </row>
    <row r="44" spans="1:16">
      <c r="A44" s="14">
        <v>1301</v>
      </c>
      <c r="B44" s="33">
        <v>3.6</v>
      </c>
      <c r="C44" s="33">
        <v>4.25</v>
      </c>
      <c r="D44" s="33">
        <f t="shared" si="0"/>
        <v>-0.64999999999999991</v>
      </c>
      <c r="E44" s="33">
        <f t="shared" si="1"/>
        <v>3.9249999999999998</v>
      </c>
      <c r="F44" s="15">
        <f t="shared" si="2"/>
        <v>78.539816339744831</v>
      </c>
      <c r="G44" s="15">
        <f t="shared" si="3"/>
        <v>506.70747909749775</v>
      </c>
      <c r="H44" s="15">
        <f t="shared" si="4"/>
        <v>1988.8268554576787</v>
      </c>
      <c r="I44" s="3">
        <v>3266.65384974375</v>
      </c>
      <c r="J44" s="15">
        <f t="shared" si="5"/>
        <v>5255.4807052014285</v>
      </c>
      <c r="L44" s="3">
        <v>4786.0056497437499</v>
      </c>
      <c r="M44" s="15">
        <f t="shared" si="6"/>
        <v>469.47505545767854</v>
      </c>
      <c r="O44" s="7"/>
      <c r="P44" s="7"/>
    </row>
    <row r="45" spans="1:16">
      <c r="A45" s="14">
        <v>1302</v>
      </c>
      <c r="B45" s="33">
        <v>3.6749999999999998</v>
      </c>
      <c r="C45" s="33">
        <v>4.1749999999999998</v>
      </c>
      <c r="D45" s="33">
        <f t="shared" si="0"/>
        <v>-0.5</v>
      </c>
      <c r="E45" s="33">
        <f t="shared" si="1"/>
        <v>3.9249999999999998</v>
      </c>
      <c r="F45" s="15">
        <f t="shared" si="2"/>
        <v>78.539816339744831</v>
      </c>
      <c r="G45" s="15">
        <f t="shared" si="3"/>
        <v>506.70747909749775</v>
      </c>
      <c r="H45" s="15">
        <f t="shared" si="4"/>
        <v>1988.8268554576787</v>
      </c>
      <c r="I45" s="3">
        <v>3266.65384974375</v>
      </c>
      <c r="J45" s="15">
        <f t="shared" si="5"/>
        <v>5255.4807052014285</v>
      </c>
      <c r="L45" s="3">
        <v>4786.0056497437499</v>
      </c>
      <c r="M45" s="15">
        <f t="shared" si="6"/>
        <v>469.47505545767854</v>
      </c>
      <c r="O45" s="7"/>
      <c r="P45" s="7"/>
    </row>
    <row r="46" spans="1:16">
      <c r="A46" s="14">
        <v>1303</v>
      </c>
      <c r="B46" s="33">
        <v>2.875</v>
      </c>
      <c r="C46" s="33">
        <v>2.8</v>
      </c>
      <c r="D46" s="33">
        <f t="shared" si="0"/>
        <v>7.5000000000000178E-2</v>
      </c>
      <c r="E46" s="33">
        <f t="shared" si="1"/>
        <v>2.8374999999999999</v>
      </c>
      <c r="F46" s="15">
        <f t="shared" si="2"/>
        <v>78.539816339744831</v>
      </c>
      <c r="G46" s="15">
        <f t="shared" si="3"/>
        <v>506.70747909749775</v>
      </c>
      <c r="H46" s="15">
        <f t="shared" si="4"/>
        <v>1437.7824719391499</v>
      </c>
      <c r="I46" s="3">
        <v>3266.65384974375</v>
      </c>
      <c r="J46" s="15">
        <f t="shared" si="5"/>
        <v>4704.4363216828997</v>
      </c>
      <c r="L46" s="3">
        <v>4786.0056497437499</v>
      </c>
      <c r="M46" s="15">
        <f t="shared" si="6"/>
        <v>-81.569328060850239</v>
      </c>
      <c r="O46" s="7"/>
      <c r="P46" s="7"/>
    </row>
    <row r="47" spans="1:16">
      <c r="A47" s="14">
        <v>1304</v>
      </c>
      <c r="B47" s="33">
        <v>4.55</v>
      </c>
      <c r="C47" s="33">
        <v>4.8499999999999996</v>
      </c>
      <c r="D47" s="33">
        <f t="shared" si="0"/>
        <v>-0.29999999999999982</v>
      </c>
      <c r="E47" s="33">
        <f t="shared" si="1"/>
        <v>4.6999999999999993</v>
      </c>
      <c r="F47" s="15">
        <f t="shared" si="2"/>
        <v>78.539816339744831</v>
      </c>
      <c r="G47" s="15">
        <f t="shared" si="3"/>
        <v>506.70747909749775</v>
      </c>
      <c r="H47" s="15">
        <f t="shared" si="4"/>
        <v>2381.5251517582392</v>
      </c>
      <c r="I47" s="3">
        <v>3266.65384974375</v>
      </c>
      <c r="J47" s="15">
        <f t="shared" si="5"/>
        <v>5648.1790015019888</v>
      </c>
      <c r="L47" s="3">
        <v>4786.0056497437499</v>
      </c>
      <c r="M47" s="15">
        <f t="shared" si="6"/>
        <v>862.17335175823882</v>
      </c>
      <c r="O47" s="7"/>
      <c r="P47" s="7"/>
    </row>
    <row r="48" spans="1:16">
      <c r="A48" s="16">
        <v>1305</v>
      </c>
      <c r="B48" s="33">
        <v>4.0999999999999996</v>
      </c>
      <c r="C48" s="33">
        <v>4.9000000000000004</v>
      </c>
      <c r="D48" s="33">
        <f t="shared" si="0"/>
        <v>-0.80000000000000071</v>
      </c>
      <c r="E48" s="33">
        <f t="shared" si="1"/>
        <v>4.5</v>
      </c>
      <c r="F48" s="15">
        <f t="shared" si="2"/>
        <v>78.539816339744831</v>
      </c>
      <c r="G48" s="15">
        <f t="shared" si="3"/>
        <v>506.70747909749775</v>
      </c>
      <c r="H48" s="15">
        <f t="shared" si="4"/>
        <v>2280.1836559387398</v>
      </c>
      <c r="I48" s="3">
        <v>3266.65384974375</v>
      </c>
      <c r="J48" s="15">
        <f t="shared" si="5"/>
        <v>5546.8375056824898</v>
      </c>
      <c r="L48" s="3">
        <v>4786.0056497437499</v>
      </c>
      <c r="M48" s="15">
        <f t="shared" si="6"/>
        <v>760.83185593873986</v>
      </c>
      <c r="O48" s="7"/>
      <c r="P48" s="7"/>
    </row>
    <row r="49" spans="1:16">
      <c r="A49" s="14">
        <v>1306</v>
      </c>
      <c r="B49" s="33">
        <v>3.5750000000000002</v>
      </c>
      <c r="C49" s="33">
        <v>4.1749999999999998</v>
      </c>
      <c r="D49" s="33">
        <f t="shared" si="0"/>
        <v>-0.59999999999999964</v>
      </c>
      <c r="E49" s="33">
        <f t="shared" si="1"/>
        <v>3.875</v>
      </c>
      <c r="F49" s="15">
        <f t="shared" si="2"/>
        <v>78.539816339744831</v>
      </c>
      <c r="G49" s="15">
        <f t="shared" si="3"/>
        <v>506.70747909749775</v>
      </c>
      <c r="H49" s="15">
        <f t="shared" si="4"/>
        <v>1963.4914815028037</v>
      </c>
      <c r="I49" s="3">
        <v>3266.65384974375</v>
      </c>
      <c r="J49" s="15">
        <f t="shared" si="5"/>
        <v>5230.1453312465537</v>
      </c>
      <c r="L49" s="3">
        <v>4786.0056497437499</v>
      </c>
      <c r="M49" s="15">
        <f t="shared" si="6"/>
        <v>444.1396815028038</v>
      </c>
      <c r="O49" s="7"/>
      <c r="P49" s="7"/>
    </row>
    <row r="50" spans="1:16">
      <c r="A50" s="14">
        <v>1311</v>
      </c>
      <c r="B50" s="33">
        <v>4.75</v>
      </c>
      <c r="C50" s="33">
        <v>4.6500000000000004</v>
      </c>
      <c r="D50" s="33">
        <f t="shared" si="0"/>
        <v>9.9999999999999645E-2</v>
      </c>
      <c r="E50" s="33">
        <f t="shared" si="1"/>
        <v>4.7</v>
      </c>
      <c r="F50" s="15">
        <f t="shared" si="2"/>
        <v>78.539816339744831</v>
      </c>
      <c r="G50" s="15">
        <f t="shared" si="3"/>
        <v>506.70747909749775</v>
      </c>
      <c r="H50" s="15">
        <f t="shared" si="4"/>
        <v>2381.5251517582396</v>
      </c>
      <c r="I50" s="3">
        <v>3266.65384974375</v>
      </c>
      <c r="J50" s="15">
        <f t="shared" si="5"/>
        <v>5648.1790015019897</v>
      </c>
      <c r="L50" s="3">
        <v>4786.0056497437499</v>
      </c>
      <c r="M50" s="15">
        <f t="shared" si="6"/>
        <v>862.17335175823973</v>
      </c>
    </row>
    <row r="51" spans="1:16">
      <c r="A51" s="14">
        <v>1312</v>
      </c>
      <c r="B51" s="33">
        <v>4.2249999999999996</v>
      </c>
      <c r="C51" s="33">
        <v>4.375</v>
      </c>
      <c r="D51" s="33">
        <f t="shared" si="0"/>
        <v>-0.15000000000000036</v>
      </c>
      <c r="E51" s="33">
        <f t="shared" si="1"/>
        <v>4.3</v>
      </c>
      <c r="F51" s="15">
        <f t="shared" si="2"/>
        <v>78.539816339744831</v>
      </c>
      <c r="G51" s="15">
        <f t="shared" si="3"/>
        <v>506.70747909749775</v>
      </c>
      <c r="H51" s="15">
        <f t="shared" si="4"/>
        <v>2178.8421601192404</v>
      </c>
      <c r="I51" s="3">
        <v>3266.65384974375</v>
      </c>
      <c r="J51" s="15">
        <f t="shared" si="5"/>
        <v>5445.4960098629908</v>
      </c>
      <c r="L51" s="3">
        <v>4786.0056497437499</v>
      </c>
      <c r="M51" s="15">
        <f t="shared" si="6"/>
        <v>659.4903601192409</v>
      </c>
    </row>
    <row r="52" spans="1:16">
      <c r="A52" s="14">
        <v>1313</v>
      </c>
      <c r="B52" s="33">
        <v>4.05</v>
      </c>
      <c r="C52" s="33">
        <v>4.05</v>
      </c>
      <c r="D52" s="33">
        <f t="shared" si="0"/>
        <v>0</v>
      </c>
      <c r="E52" s="33">
        <f t="shared" si="1"/>
        <v>4.05</v>
      </c>
      <c r="F52" s="15">
        <f t="shared" si="2"/>
        <v>78.539816339744831</v>
      </c>
      <c r="G52" s="15">
        <f t="shared" si="3"/>
        <v>506.70747909749775</v>
      </c>
      <c r="H52" s="15">
        <f t="shared" si="4"/>
        <v>2052.1652903448658</v>
      </c>
      <c r="I52" s="3">
        <v>3266.65384974375</v>
      </c>
      <c r="J52" s="15">
        <f t="shared" si="5"/>
        <v>5318.8191400886153</v>
      </c>
      <c r="L52" s="3">
        <v>4786.0056497437499</v>
      </c>
      <c r="M52" s="15">
        <f t="shared" si="6"/>
        <v>532.81349034486539</v>
      </c>
    </row>
    <row r="53" spans="1:16">
      <c r="A53" s="14">
        <v>1321</v>
      </c>
      <c r="B53" s="33">
        <v>4.4000000000000004</v>
      </c>
      <c r="C53" s="33">
        <v>4.4249999999999998</v>
      </c>
      <c r="D53" s="33">
        <f t="shared" si="0"/>
        <v>-2.4999999999999467E-2</v>
      </c>
      <c r="E53" s="33">
        <f t="shared" si="1"/>
        <v>4.4124999999999996</v>
      </c>
      <c r="F53" s="15">
        <f t="shared" si="2"/>
        <v>78.539816339744831</v>
      </c>
      <c r="G53" s="15">
        <f t="shared" si="3"/>
        <v>506.70747909749775</v>
      </c>
      <c r="H53" s="15">
        <f t="shared" si="4"/>
        <v>2235.8467515177085</v>
      </c>
      <c r="I53" s="3">
        <v>3266.65384974375</v>
      </c>
      <c r="J53" s="15">
        <f t="shared" si="5"/>
        <v>5502.5006012614585</v>
      </c>
      <c r="L53" s="3">
        <v>4786.0056497437499</v>
      </c>
      <c r="M53" s="15">
        <f t="shared" si="6"/>
        <v>716.49495151770861</v>
      </c>
    </row>
    <row r="54" spans="1:16">
      <c r="A54" s="14">
        <v>1322</v>
      </c>
      <c r="B54" s="33">
        <v>4</v>
      </c>
      <c r="C54" s="33">
        <v>4.125</v>
      </c>
      <c r="D54" s="33">
        <f t="shared" si="0"/>
        <v>-0.125</v>
      </c>
      <c r="E54" s="33">
        <f t="shared" si="1"/>
        <v>4.0625</v>
      </c>
      <c r="F54" s="15">
        <f t="shared" si="2"/>
        <v>78.539816339744831</v>
      </c>
      <c r="G54" s="15">
        <f t="shared" si="3"/>
        <v>506.70747909749775</v>
      </c>
      <c r="H54" s="15">
        <f t="shared" si="4"/>
        <v>2058.4991338335844</v>
      </c>
      <c r="I54" s="3">
        <v>3266.65384974375</v>
      </c>
      <c r="J54" s="15">
        <f t="shared" si="5"/>
        <v>5325.1529835773345</v>
      </c>
      <c r="L54" s="3">
        <v>4786.0056497437499</v>
      </c>
      <c r="M54" s="15">
        <f t="shared" si="6"/>
        <v>539.14733383358453</v>
      </c>
    </row>
    <row r="55" spans="1:16">
      <c r="A55" s="14">
        <v>1323</v>
      </c>
      <c r="B55" s="33">
        <v>3.0750000000000002</v>
      </c>
      <c r="C55" s="33">
        <v>3.3</v>
      </c>
      <c r="D55" s="33">
        <f t="shared" si="0"/>
        <v>-0.22499999999999964</v>
      </c>
      <c r="E55" s="33">
        <f t="shared" si="1"/>
        <v>3.1875</v>
      </c>
      <c r="F55" s="15">
        <f t="shared" si="2"/>
        <v>78.539816339744831</v>
      </c>
      <c r="G55" s="15">
        <f t="shared" si="3"/>
        <v>506.70747909749775</v>
      </c>
      <c r="H55" s="15">
        <f t="shared" si="4"/>
        <v>1615.130089623274</v>
      </c>
      <c r="I55" s="3">
        <v>3266.65384974375</v>
      </c>
      <c r="J55" s="15">
        <f t="shared" si="5"/>
        <v>4881.7839393670238</v>
      </c>
      <c r="L55" s="3">
        <v>4786.0056497437499</v>
      </c>
      <c r="M55" s="15">
        <f t="shared" si="6"/>
        <v>95.778289623273849</v>
      </c>
    </row>
    <row r="56" spans="1:16">
      <c r="A56" s="14">
        <v>1331</v>
      </c>
      <c r="B56" s="33">
        <v>3.9</v>
      </c>
      <c r="C56" s="33">
        <v>4.3499999999999996</v>
      </c>
      <c r="D56" s="33">
        <f t="shared" si="0"/>
        <v>-0.44999999999999973</v>
      </c>
      <c r="E56" s="33">
        <f t="shared" si="1"/>
        <v>4.125</v>
      </c>
      <c r="F56" s="15">
        <f t="shared" si="2"/>
        <v>78.539816339744831</v>
      </c>
      <c r="G56" s="15">
        <f t="shared" si="3"/>
        <v>506.70747909749775</v>
      </c>
      <c r="H56" s="15">
        <f t="shared" si="4"/>
        <v>2090.1683512771783</v>
      </c>
      <c r="I56" s="3">
        <v>3266.65384974375</v>
      </c>
      <c r="J56" s="15">
        <f t="shared" si="5"/>
        <v>5356.8222010209283</v>
      </c>
      <c r="L56" s="3">
        <v>4786.0056497437499</v>
      </c>
      <c r="M56" s="15">
        <f t="shared" si="6"/>
        <v>570.81655127717841</v>
      </c>
    </row>
    <row r="57" spans="1:16">
      <c r="A57" s="14">
        <v>1332</v>
      </c>
      <c r="B57" s="33">
        <v>3.9249999999999998</v>
      </c>
      <c r="C57" s="33">
        <v>4</v>
      </c>
      <c r="D57" s="33">
        <f t="shared" si="0"/>
        <v>-7.5000000000000178E-2</v>
      </c>
      <c r="E57" s="33">
        <f t="shared" si="1"/>
        <v>3.9624999999999999</v>
      </c>
      <c r="F57" s="15">
        <f t="shared" si="2"/>
        <v>78.539816339744831</v>
      </c>
      <c r="G57" s="15">
        <f t="shared" si="3"/>
        <v>506.70747909749775</v>
      </c>
      <c r="H57" s="15">
        <f t="shared" si="4"/>
        <v>2007.8283859238347</v>
      </c>
      <c r="I57" s="3">
        <v>3266.65384974375</v>
      </c>
      <c r="J57" s="15">
        <f t="shared" si="5"/>
        <v>5274.482235667585</v>
      </c>
      <c r="L57" s="3">
        <v>4786.0056497437499</v>
      </c>
      <c r="M57" s="15">
        <f t="shared" si="6"/>
        <v>488.47658592383505</v>
      </c>
    </row>
    <row r="58" spans="1:16">
      <c r="A58" s="14">
        <v>1333</v>
      </c>
      <c r="B58" s="33">
        <v>2.9750000000000001</v>
      </c>
      <c r="C58" s="33">
        <v>3.2250000000000001</v>
      </c>
      <c r="D58" s="33">
        <f t="shared" si="0"/>
        <v>-0.25</v>
      </c>
      <c r="E58" s="33">
        <f t="shared" si="1"/>
        <v>3.1</v>
      </c>
      <c r="F58" s="15">
        <f t="shared" si="2"/>
        <v>78.539816339744831</v>
      </c>
      <c r="G58" s="15">
        <f t="shared" si="3"/>
        <v>506.70747909749775</v>
      </c>
      <c r="H58" s="15">
        <f t="shared" si="4"/>
        <v>1570.793185202243</v>
      </c>
      <c r="I58" s="3">
        <v>3266.65384974375</v>
      </c>
      <c r="J58" s="15">
        <f t="shared" si="5"/>
        <v>4837.4470349459934</v>
      </c>
      <c r="L58" s="3">
        <v>4786.0056497437499</v>
      </c>
      <c r="M58" s="15">
        <f t="shared" si="6"/>
        <v>51.441385202243509</v>
      </c>
    </row>
    <row r="59" spans="1:16">
      <c r="A59" s="14">
        <v>1341</v>
      </c>
      <c r="B59" s="33">
        <v>4.625</v>
      </c>
      <c r="C59" s="33">
        <v>4.5999999999999996</v>
      </c>
      <c r="D59" s="33">
        <f t="shared" si="0"/>
        <v>2.5000000000000355E-2</v>
      </c>
      <c r="E59" s="33">
        <f t="shared" si="1"/>
        <v>4.6124999999999998</v>
      </c>
      <c r="F59" s="15">
        <f t="shared" si="2"/>
        <v>78.539816339744831</v>
      </c>
      <c r="G59" s="15">
        <f t="shared" si="3"/>
        <v>506.70747909749775</v>
      </c>
      <c r="H59" s="15">
        <f t="shared" si="4"/>
        <v>2337.1882473372084</v>
      </c>
      <c r="I59" s="3">
        <v>3266.65384974375</v>
      </c>
      <c r="J59" s="15">
        <f t="shared" si="5"/>
        <v>5603.8420970809584</v>
      </c>
      <c r="L59" s="3">
        <v>4786.0056497437499</v>
      </c>
      <c r="M59" s="15">
        <f t="shared" si="6"/>
        <v>817.83644733720848</v>
      </c>
    </row>
    <row r="60" spans="1:16">
      <c r="A60" s="14">
        <v>1342</v>
      </c>
      <c r="B60" s="33">
        <v>4.1500000000000004</v>
      </c>
      <c r="C60" s="33">
        <v>4.5</v>
      </c>
      <c r="D60" s="33">
        <f t="shared" si="0"/>
        <v>-0.34999999999999964</v>
      </c>
      <c r="E60" s="33">
        <f t="shared" si="1"/>
        <v>4.3250000000000002</v>
      </c>
      <c r="F60" s="15">
        <f t="shared" si="2"/>
        <v>78.539816339744831</v>
      </c>
      <c r="G60" s="15">
        <f t="shared" si="3"/>
        <v>506.70747909749775</v>
      </c>
      <c r="H60" s="15">
        <f t="shared" si="4"/>
        <v>2191.5098470966777</v>
      </c>
      <c r="I60" s="3">
        <v>3266.65384974375</v>
      </c>
      <c r="J60" s="15">
        <f t="shared" si="5"/>
        <v>5458.1636968404273</v>
      </c>
      <c r="L60" s="3">
        <v>4786.0056497437499</v>
      </c>
      <c r="M60" s="15">
        <f t="shared" si="6"/>
        <v>672.15804709667736</v>
      </c>
    </row>
    <row r="61" spans="1:16">
      <c r="A61" s="14">
        <v>1343</v>
      </c>
      <c r="B61" s="33">
        <v>3.45</v>
      </c>
      <c r="C61" s="33">
        <v>3.1</v>
      </c>
      <c r="D61" s="33">
        <f t="shared" si="0"/>
        <v>0.35000000000000009</v>
      </c>
      <c r="E61" s="33">
        <f t="shared" si="1"/>
        <v>3.2750000000000004</v>
      </c>
      <c r="F61" s="15">
        <f t="shared" si="2"/>
        <v>78.539816339744831</v>
      </c>
      <c r="G61" s="15">
        <f t="shared" si="3"/>
        <v>506.70747909749775</v>
      </c>
      <c r="H61" s="15">
        <f t="shared" si="4"/>
        <v>1659.4669940443052</v>
      </c>
      <c r="I61" s="3">
        <v>3266.65384974375</v>
      </c>
      <c r="J61" s="15">
        <f t="shared" si="5"/>
        <v>4926.120843788055</v>
      </c>
      <c r="L61" s="3">
        <v>4786.0056497437499</v>
      </c>
      <c r="M61" s="15">
        <f t="shared" si="6"/>
        <v>140.1151940443051</v>
      </c>
    </row>
    <row r="62" spans="1:16">
      <c r="A62" s="14">
        <v>1401</v>
      </c>
      <c r="B62" s="33">
        <v>3.45</v>
      </c>
      <c r="C62" s="33">
        <v>3.1</v>
      </c>
      <c r="D62" s="33">
        <f t="shared" si="0"/>
        <v>0.35000000000000009</v>
      </c>
      <c r="E62" s="33">
        <f t="shared" si="1"/>
        <v>3.2750000000000004</v>
      </c>
      <c r="F62" s="15">
        <f t="shared" si="2"/>
        <v>78.539816339744831</v>
      </c>
      <c r="G62" s="15">
        <f t="shared" si="3"/>
        <v>506.70747909749775</v>
      </c>
      <c r="H62" s="15">
        <f t="shared" si="4"/>
        <v>1659.4669940443052</v>
      </c>
      <c r="I62" s="3">
        <v>3266.65384974375</v>
      </c>
      <c r="J62" s="15">
        <f t="shared" si="5"/>
        <v>4926.120843788055</v>
      </c>
      <c r="L62" s="3">
        <v>4786.0056497437499</v>
      </c>
      <c r="M62" s="15">
        <f t="shared" si="6"/>
        <v>140.1151940443051</v>
      </c>
      <c r="O62" s="7"/>
      <c r="P62" s="7"/>
    </row>
    <row r="63" spans="1:16">
      <c r="A63" s="14">
        <v>1402</v>
      </c>
      <c r="B63" s="33">
        <v>3.45</v>
      </c>
      <c r="C63" s="33">
        <v>3.1</v>
      </c>
      <c r="D63" s="33">
        <f t="shared" si="0"/>
        <v>0.35000000000000009</v>
      </c>
      <c r="E63" s="33">
        <f t="shared" si="1"/>
        <v>3.2750000000000004</v>
      </c>
      <c r="F63" s="15">
        <f t="shared" si="2"/>
        <v>78.539816339744831</v>
      </c>
      <c r="G63" s="15">
        <f t="shared" si="3"/>
        <v>506.70747909749775</v>
      </c>
      <c r="H63" s="15">
        <f t="shared" si="4"/>
        <v>1659.4669940443052</v>
      </c>
      <c r="I63" s="3">
        <v>3266.65384974375</v>
      </c>
      <c r="J63" s="15">
        <f t="shared" si="5"/>
        <v>4926.120843788055</v>
      </c>
      <c r="L63" s="3">
        <v>4786.0056497437499</v>
      </c>
      <c r="M63" s="15">
        <f t="shared" si="6"/>
        <v>140.1151940443051</v>
      </c>
      <c r="O63" s="7"/>
      <c r="P63" s="7"/>
    </row>
    <row r="64" spans="1:16">
      <c r="A64" s="14">
        <v>1403</v>
      </c>
      <c r="B64" s="33">
        <v>3.45</v>
      </c>
      <c r="C64" s="33">
        <v>3.1</v>
      </c>
      <c r="D64" s="33">
        <f t="shared" si="0"/>
        <v>0.35000000000000009</v>
      </c>
      <c r="E64" s="33">
        <f t="shared" si="1"/>
        <v>3.2750000000000004</v>
      </c>
      <c r="F64" s="15">
        <f t="shared" si="2"/>
        <v>78.539816339744831</v>
      </c>
      <c r="G64" s="15">
        <f t="shared" si="3"/>
        <v>506.70747909749775</v>
      </c>
      <c r="H64" s="15">
        <f t="shared" si="4"/>
        <v>1659.4669940443052</v>
      </c>
      <c r="I64" s="3">
        <v>3266.65384974375</v>
      </c>
      <c r="J64" s="15">
        <f t="shared" si="5"/>
        <v>4926.120843788055</v>
      </c>
      <c r="L64" s="3">
        <v>4786.0056497437499</v>
      </c>
      <c r="M64" s="15">
        <f t="shared" si="6"/>
        <v>140.1151940443051</v>
      </c>
      <c r="O64" s="7"/>
      <c r="P64" s="7"/>
    </row>
    <row r="65" spans="1:16">
      <c r="A65" s="14">
        <v>1404</v>
      </c>
      <c r="B65" s="33">
        <v>3.45</v>
      </c>
      <c r="C65" s="33">
        <v>3.1</v>
      </c>
      <c r="D65" s="33">
        <f t="shared" si="0"/>
        <v>0.35000000000000009</v>
      </c>
      <c r="E65" s="33">
        <f t="shared" si="1"/>
        <v>3.2750000000000004</v>
      </c>
      <c r="F65" s="15">
        <f t="shared" si="2"/>
        <v>78.539816339744831</v>
      </c>
      <c r="G65" s="15">
        <f t="shared" si="3"/>
        <v>506.70747909749775</v>
      </c>
      <c r="H65" s="15">
        <f t="shared" si="4"/>
        <v>1659.4669940443052</v>
      </c>
      <c r="I65" s="3">
        <v>3266.65384974375</v>
      </c>
      <c r="J65" s="15">
        <f t="shared" si="5"/>
        <v>4926.120843788055</v>
      </c>
      <c r="L65" s="3">
        <v>4786.0056497437499</v>
      </c>
      <c r="M65" s="15">
        <f t="shared" si="6"/>
        <v>140.1151940443051</v>
      </c>
      <c r="O65" s="7"/>
      <c r="P65" s="7"/>
    </row>
    <row r="66" spans="1:16">
      <c r="A66" s="14">
        <v>1405</v>
      </c>
      <c r="B66" s="33">
        <v>3.45</v>
      </c>
      <c r="C66" s="33">
        <v>3.1</v>
      </c>
      <c r="D66" s="33">
        <f t="shared" ref="D66:D129" si="7">B66-C66</f>
        <v>0.35000000000000009</v>
      </c>
      <c r="E66" s="33">
        <f t="shared" ref="E66:E129" si="8">AVERAGE(B66:C66)</f>
        <v>3.2750000000000004</v>
      </c>
      <c r="F66" s="15">
        <f t="shared" ref="F66:F129" si="9">PI()*POWER(5,2)</f>
        <v>78.539816339744831</v>
      </c>
      <c r="G66" s="15">
        <f t="shared" ref="G66:G129" si="10">F66*2.54*2.54</f>
        <v>506.70747909749775</v>
      </c>
      <c r="H66" s="15">
        <f t="shared" ref="H66:H129" si="11">G66*E66</f>
        <v>1659.4669940443052</v>
      </c>
      <c r="I66" s="3">
        <v>3266.65384974375</v>
      </c>
      <c r="J66" s="15">
        <f t="shared" ref="J66:J129" si="12">H66+I66</f>
        <v>4926.120843788055</v>
      </c>
      <c r="L66" s="3">
        <v>4786.0056497437499</v>
      </c>
      <c r="M66" s="15">
        <f t="shared" ref="M66:M129" si="13">J66-L66</f>
        <v>140.1151940443051</v>
      </c>
      <c r="O66" s="7"/>
      <c r="P66" s="7"/>
    </row>
    <row r="67" spans="1:16">
      <c r="A67" s="14">
        <v>1406</v>
      </c>
      <c r="B67" s="33">
        <v>3.45</v>
      </c>
      <c r="C67" s="33">
        <v>3.1</v>
      </c>
      <c r="D67" s="33">
        <f t="shared" si="7"/>
        <v>0.35000000000000009</v>
      </c>
      <c r="E67" s="33">
        <f t="shared" si="8"/>
        <v>3.2750000000000004</v>
      </c>
      <c r="F67" s="15">
        <f t="shared" si="9"/>
        <v>78.539816339744831</v>
      </c>
      <c r="G67" s="15">
        <f t="shared" si="10"/>
        <v>506.70747909749775</v>
      </c>
      <c r="H67" s="15">
        <f t="shared" si="11"/>
        <v>1659.4669940443052</v>
      </c>
      <c r="I67" s="3">
        <v>3266.65384974375</v>
      </c>
      <c r="J67" s="15">
        <f t="shared" si="12"/>
        <v>4926.120843788055</v>
      </c>
      <c r="L67" s="3">
        <v>4786.0056497437499</v>
      </c>
      <c r="M67" s="15">
        <f t="shared" si="13"/>
        <v>140.1151940443051</v>
      </c>
      <c r="O67" s="7"/>
      <c r="P67" s="7"/>
    </row>
    <row r="68" spans="1:16">
      <c r="A68" s="17">
        <v>1501</v>
      </c>
      <c r="B68" s="33">
        <v>3.45</v>
      </c>
      <c r="C68" s="33">
        <v>3.1</v>
      </c>
      <c r="D68" s="33">
        <f t="shared" si="7"/>
        <v>0.35000000000000009</v>
      </c>
      <c r="E68" s="33">
        <f t="shared" si="8"/>
        <v>3.2750000000000004</v>
      </c>
      <c r="F68" s="15">
        <f t="shared" si="9"/>
        <v>78.539816339744831</v>
      </c>
      <c r="G68" s="15">
        <f t="shared" si="10"/>
        <v>506.70747909749775</v>
      </c>
      <c r="H68" s="15">
        <f t="shared" si="11"/>
        <v>1659.4669940443052</v>
      </c>
      <c r="I68" s="3">
        <v>3266.65384974375</v>
      </c>
      <c r="J68" s="15">
        <f t="shared" si="12"/>
        <v>4926.120843788055</v>
      </c>
      <c r="L68" s="3">
        <v>4786.0056497437499</v>
      </c>
      <c r="M68" s="15">
        <f t="shared" si="13"/>
        <v>140.1151940443051</v>
      </c>
      <c r="O68" s="7"/>
      <c r="P68" s="7"/>
    </row>
    <row r="69" spans="1:16">
      <c r="A69" s="17">
        <v>1502</v>
      </c>
      <c r="B69" s="33">
        <v>3.45</v>
      </c>
      <c r="C69" s="33">
        <v>3.1</v>
      </c>
      <c r="D69" s="33">
        <f t="shared" si="7"/>
        <v>0.35000000000000009</v>
      </c>
      <c r="E69" s="33">
        <f t="shared" si="8"/>
        <v>3.2750000000000004</v>
      </c>
      <c r="F69" s="15">
        <f t="shared" si="9"/>
        <v>78.539816339744831</v>
      </c>
      <c r="G69" s="15">
        <f t="shared" si="10"/>
        <v>506.70747909749775</v>
      </c>
      <c r="H69" s="15">
        <f t="shared" si="11"/>
        <v>1659.4669940443052</v>
      </c>
      <c r="I69" s="3">
        <v>3266.65384974375</v>
      </c>
      <c r="J69" s="15">
        <f t="shared" si="12"/>
        <v>4926.120843788055</v>
      </c>
      <c r="L69" s="3">
        <v>4786.0056497437499</v>
      </c>
      <c r="M69" s="15">
        <f t="shared" si="13"/>
        <v>140.1151940443051</v>
      </c>
      <c r="O69" s="7"/>
      <c r="P69" s="7"/>
    </row>
    <row r="70" spans="1:16">
      <c r="A70" s="17">
        <v>1503</v>
      </c>
      <c r="B70" s="33">
        <v>3.45</v>
      </c>
      <c r="C70" s="33">
        <v>3.1</v>
      </c>
      <c r="D70" s="33">
        <f t="shared" si="7"/>
        <v>0.35000000000000009</v>
      </c>
      <c r="E70" s="33">
        <f t="shared" si="8"/>
        <v>3.2750000000000004</v>
      </c>
      <c r="F70" s="15">
        <f t="shared" si="9"/>
        <v>78.539816339744831</v>
      </c>
      <c r="G70" s="15">
        <f t="shared" si="10"/>
        <v>506.70747909749775</v>
      </c>
      <c r="H70" s="15">
        <f t="shared" si="11"/>
        <v>1659.4669940443052</v>
      </c>
      <c r="I70" s="3">
        <v>3266.65384974375</v>
      </c>
      <c r="J70" s="15">
        <f t="shared" si="12"/>
        <v>4926.120843788055</v>
      </c>
      <c r="L70" s="3">
        <v>4786.0056497437499</v>
      </c>
      <c r="M70" s="15">
        <f t="shared" si="13"/>
        <v>140.1151940443051</v>
      </c>
      <c r="O70" s="7"/>
      <c r="P70" s="7"/>
    </row>
    <row r="71" spans="1:16">
      <c r="A71" s="17">
        <v>1504</v>
      </c>
      <c r="B71" s="33">
        <v>3.45</v>
      </c>
      <c r="C71" s="33">
        <v>3.1</v>
      </c>
      <c r="D71" s="33">
        <f t="shared" si="7"/>
        <v>0.35000000000000009</v>
      </c>
      <c r="E71" s="33">
        <f t="shared" si="8"/>
        <v>3.2750000000000004</v>
      </c>
      <c r="F71" s="15">
        <f t="shared" si="9"/>
        <v>78.539816339744831</v>
      </c>
      <c r="G71" s="15">
        <f t="shared" si="10"/>
        <v>506.70747909749775</v>
      </c>
      <c r="H71" s="15">
        <f t="shared" si="11"/>
        <v>1659.4669940443052</v>
      </c>
      <c r="I71" s="3">
        <v>3266.65384974375</v>
      </c>
      <c r="J71" s="15">
        <f t="shared" si="12"/>
        <v>4926.120843788055</v>
      </c>
      <c r="L71" s="3">
        <v>4786.0056497437499</v>
      </c>
      <c r="M71" s="15">
        <f t="shared" si="13"/>
        <v>140.1151940443051</v>
      </c>
      <c r="O71" s="7"/>
      <c r="P71" s="7"/>
    </row>
    <row r="72" spans="1:16">
      <c r="A72" s="17">
        <v>1505</v>
      </c>
      <c r="B72" s="33">
        <v>3.45</v>
      </c>
      <c r="C72" s="33">
        <v>3.1</v>
      </c>
      <c r="D72" s="33">
        <f t="shared" si="7"/>
        <v>0.35000000000000009</v>
      </c>
      <c r="E72" s="33">
        <f t="shared" si="8"/>
        <v>3.2750000000000004</v>
      </c>
      <c r="F72" s="15">
        <f t="shared" si="9"/>
        <v>78.539816339744831</v>
      </c>
      <c r="G72" s="15">
        <f t="shared" si="10"/>
        <v>506.70747909749775</v>
      </c>
      <c r="H72" s="15">
        <f t="shared" si="11"/>
        <v>1659.4669940443052</v>
      </c>
      <c r="I72" s="3">
        <v>3266.65384974375</v>
      </c>
      <c r="J72" s="15">
        <f t="shared" si="12"/>
        <v>4926.120843788055</v>
      </c>
      <c r="L72" s="3">
        <v>4786.0056497437499</v>
      </c>
      <c r="M72" s="15">
        <f t="shared" si="13"/>
        <v>140.1151940443051</v>
      </c>
      <c r="O72" s="7"/>
      <c r="P72" s="7"/>
    </row>
    <row r="73" spans="1:16">
      <c r="A73" s="17">
        <v>1506</v>
      </c>
      <c r="B73" s="33">
        <v>3.45</v>
      </c>
      <c r="C73" s="33">
        <v>3.1</v>
      </c>
      <c r="D73" s="33">
        <f t="shared" si="7"/>
        <v>0.35000000000000009</v>
      </c>
      <c r="E73" s="33">
        <f t="shared" si="8"/>
        <v>3.2750000000000004</v>
      </c>
      <c r="F73" s="15">
        <f t="shared" si="9"/>
        <v>78.539816339744831</v>
      </c>
      <c r="G73" s="15">
        <f t="shared" si="10"/>
        <v>506.70747909749775</v>
      </c>
      <c r="H73" s="15">
        <f t="shared" si="11"/>
        <v>1659.4669940443052</v>
      </c>
      <c r="I73" s="3">
        <v>3266.65384974375</v>
      </c>
      <c r="J73" s="15">
        <f t="shared" si="12"/>
        <v>4926.120843788055</v>
      </c>
      <c r="L73" s="3">
        <v>4786.0056497437499</v>
      </c>
      <c r="M73" s="15">
        <f t="shared" si="13"/>
        <v>140.1151940443051</v>
      </c>
      <c r="O73" s="7"/>
      <c r="P73" s="7"/>
    </row>
    <row r="74" spans="1:16">
      <c r="A74" s="16">
        <v>2001</v>
      </c>
      <c r="B74" s="33">
        <v>3.875</v>
      </c>
      <c r="C74" s="33">
        <v>3.8</v>
      </c>
      <c r="D74" s="33">
        <f t="shared" si="7"/>
        <v>7.5000000000000178E-2</v>
      </c>
      <c r="E74" s="33">
        <f t="shared" si="8"/>
        <v>3.8374999999999999</v>
      </c>
      <c r="F74" s="15">
        <f t="shared" si="9"/>
        <v>78.539816339744831</v>
      </c>
      <c r="G74" s="15">
        <f t="shared" si="10"/>
        <v>506.70747909749775</v>
      </c>
      <c r="H74" s="15">
        <f t="shared" si="11"/>
        <v>1944.4899510366477</v>
      </c>
      <c r="I74" s="3">
        <v>3266.65384974375</v>
      </c>
      <c r="J74" s="15">
        <f t="shared" si="12"/>
        <v>5211.1438007803972</v>
      </c>
      <c r="L74" s="3">
        <v>4786.0056497437499</v>
      </c>
      <c r="M74" s="15">
        <f t="shared" si="13"/>
        <v>425.13815103664729</v>
      </c>
      <c r="O74" s="7"/>
      <c r="P74" s="7"/>
    </row>
    <row r="75" spans="1:16">
      <c r="A75" s="14">
        <v>2002</v>
      </c>
      <c r="B75" s="33">
        <v>4.4249999999999998</v>
      </c>
      <c r="C75" s="33">
        <v>4.5250000000000004</v>
      </c>
      <c r="D75" s="33">
        <f t="shared" si="7"/>
        <v>-0.10000000000000053</v>
      </c>
      <c r="E75" s="33">
        <f t="shared" si="8"/>
        <v>4.4749999999999996</v>
      </c>
      <c r="F75" s="15">
        <f t="shared" si="9"/>
        <v>78.539816339744831</v>
      </c>
      <c r="G75" s="15">
        <f t="shared" si="10"/>
        <v>506.70747909749775</v>
      </c>
      <c r="H75" s="15">
        <f t="shared" si="11"/>
        <v>2267.5159689613024</v>
      </c>
      <c r="I75" s="3">
        <v>3266.65384974375</v>
      </c>
      <c r="J75" s="15">
        <f t="shared" si="12"/>
        <v>5534.1698187050524</v>
      </c>
      <c r="L75" s="3">
        <v>4786.0056497437499</v>
      </c>
      <c r="M75" s="15">
        <f t="shared" si="13"/>
        <v>748.16416896130249</v>
      </c>
      <c r="O75" s="7"/>
      <c r="P75" s="7"/>
    </row>
    <row r="76" spans="1:16">
      <c r="A76" s="14">
        <v>2003</v>
      </c>
      <c r="B76" s="33">
        <v>5.0999999999999996</v>
      </c>
      <c r="C76" s="33">
        <v>5.15</v>
      </c>
      <c r="D76" s="33">
        <f t="shared" si="7"/>
        <v>-5.0000000000000711E-2</v>
      </c>
      <c r="E76" s="33">
        <f t="shared" si="8"/>
        <v>5.125</v>
      </c>
      <c r="F76" s="15">
        <f t="shared" si="9"/>
        <v>78.539816339744831</v>
      </c>
      <c r="G76" s="15">
        <f t="shared" si="10"/>
        <v>506.70747909749775</v>
      </c>
      <c r="H76" s="15">
        <f t="shared" si="11"/>
        <v>2596.8758303746758</v>
      </c>
      <c r="I76" s="3">
        <v>3266.65384974375</v>
      </c>
      <c r="J76" s="15">
        <f t="shared" si="12"/>
        <v>5863.5296801184259</v>
      </c>
      <c r="L76" s="3">
        <v>4786.0056497437499</v>
      </c>
      <c r="M76" s="15">
        <f t="shared" si="13"/>
        <v>1077.5240303746759</v>
      </c>
      <c r="O76" s="7"/>
      <c r="P76" s="7"/>
    </row>
    <row r="77" spans="1:16">
      <c r="A77" s="14">
        <v>2004</v>
      </c>
      <c r="B77" s="33">
        <v>5.4749999999999996</v>
      </c>
      <c r="C77" s="33">
        <v>5.9249999999999998</v>
      </c>
      <c r="D77" s="33">
        <f t="shared" si="7"/>
        <v>-0.45000000000000018</v>
      </c>
      <c r="E77" s="33">
        <f t="shared" si="8"/>
        <v>5.6999999999999993</v>
      </c>
      <c r="F77" s="15">
        <f t="shared" si="9"/>
        <v>78.539816339744831</v>
      </c>
      <c r="G77" s="15">
        <f t="shared" si="10"/>
        <v>506.70747909749775</v>
      </c>
      <c r="H77" s="15">
        <f t="shared" si="11"/>
        <v>2888.2326308557367</v>
      </c>
      <c r="I77" s="3">
        <v>3266.65384974375</v>
      </c>
      <c r="J77" s="15">
        <f t="shared" si="12"/>
        <v>6154.8864805994872</v>
      </c>
      <c r="L77" s="3">
        <v>4786.0056497437499</v>
      </c>
      <c r="M77" s="15">
        <f t="shared" si="13"/>
        <v>1368.8808308557373</v>
      </c>
      <c r="O77" s="7"/>
      <c r="P77" s="7"/>
    </row>
    <row r="78" spans="1:16">
      <c r="A78" s="16">
        <v>2005</v>
      </c>
      <c r="B78" s="33">
        <v>3.9750000000000001</v>
      </c>
      <c r="C78" s="33">
        <v>3.65</v>
      </c>
      <c r="D78" s="33">
        <f t="shared" si="7"/>
        <v>0.32500000000000018</v>
      </c>
      <c r="E78" s="33">
        <f t="shared" si="8"/>
        <v>3.8125</v>
      </c>
      <c r="F78" s="15">
        <f t="shared" si="9"/>
        <v>78.539816339744831</v>
      </c>
      <c r="G78" s="15">
        <f t="shared" si="10"/>
        <v>506.70747909749775</v>
      </c>
      <c r="H78" s="15">
        <f t="shared" si="11"/>
        <v>1931.8222640592103</v>
      </c>
      <c r="I78" s="3">
        <v>3266.65384974375</v>
      </c>
      <c r="J78" s="15">
        <f t="shared" si="12"/>
        <v>5198.4761138029608</v>
      </c>
      <c r="L78" s="3">
        <v>4786.0056497437499</v>
      </c>
      <c r="M78" s="15">
        <f t="shared" si="13"/>
        <v>412.47046405921083</v>
      </c>
      <c r="O78" s="7"/>
      <c r="P78" s="7"/>
    </row>
    <row r="79" spans="1:16">
      <c r="A79" s="14">
        <v>2006</v>
      </c>
      <c r="B79" s="33">
        <v>4.625</v>
      </c>
      <c r="C79" s="33">
        <v>4.4000000000000004</v>
      </c>
      <c r="D79" s="33">
        <f t="shared" si="7"/>
        <v>0.22499999999999964</v>
      </c>
      <c r="E79" s="33">
        <f t="shared" si="8"/>
        <v>4.5125000000000002</v>
      </c>
      <c r="F79" s="15">
        <f t="shared" si="9"/>
        <v>78.539816339744831</v>
      </c>
      <c r="G79" s="15">
        <f t="shared" si="10"/>
        <v>506.70747909749775</v>
      </c>
      <c r="H79" s="15">
        <f t="shared" si="11"/>
        <v>2286.5174994274589</v>
      </c>
      <c r="I79" s="3">
        <v>3266.65384974375</v>
      </c>
      <c r="J79" s="15">
        <f t="shared" si="12"/>
        <v>5553.1713491712089</v>
      </c>
      <c r="L79" s="3">
        <v>4786.0056497437499</v>
      </c>
      <c r="M79" s="15">
        <f t="shared" si="13"/>
        <v>767.165699427459</v>
      </c>
      <c r="O79" s="7"/>
      <c r="P79" s="7"/>
    </row>
    <row r="80" spans="1:16">
      <c r="A80" s="14">
        <v>2111</v>
      </c>
      <c r="B80" s="33">
        <v>5.125</v>
      </c>
      <c r="C80" s="33">
        <v>4.9749999999999996</v>
      </c>
      <c r="D80" s="33">
        <f t="shared" si="7"/>
        <v>0.15000000000000036</v>
      </c>
      <c r="E80" s="33">
        <f t="shared" si="8"/>
        <v>5.05</v>
      </c>
      <c r="F80" s="15">
        <f t="shared" si="9"/>
        <v>78.539816339744831</v>
      </c>
      <c r="G80" s="15">
        <f t="shared" si="10"/>
        <v>506.70747909749775</v>
      </c>
      <c r="H80" s="15">
        <f t="shared" si="11"/>
        <v>2558.8727694423637</v>
      </c>
      <c r="I80" s="3">
        <v>3266.65384974375</v>
      </c>
      <c r="J80" s="15">
        <f t="shared" si="12"/>
        <v>5825.5266191861137</v>
      </c>
      <c r="L80" s="3">
        <v>4786.0056497437499</v>
      </c>
      <c r="M80" s="15">
        <f t="shared" si="13"/>
        <v>1039.5209694423638</v>
      </c>
    </row>
    <row r="81" spans="1:13">
      <c r="A81" s="14">
        <v>2112</v>
      </c>
      <c r="B81" s="33">
        <v>4.75</v>
      </c>
      <c r="C81" s="33">
        <v>4.7</v>
      </c>
      <c r="D81" s="33">
        <f t="shared" si="7"/>
        <v>4.9999999999999822E-2</v>
      </c>
      <c r="E81" s="33">
        <f t="shared" si="8"/>
        <v>4.7249999999999996</v>
      </c>
      <c r="F81" s="15">
        <f t="shared" si="9"/>
        <v>78.539816339744831</v>
      </c>
      <c r="G81" s="15">
        <f t="shared" si="10"/>
        <v>506.70747909749775</v>
      </c>
      <c r="H81" s="15">
        <f t="shared" si="11"/>
        <v>2394.1928387356766</v>
      </c>
      <c r="I81" s="3">
        <v>3266.65384974375</v>
      </c>
      <c r="J81" s="15">
        <f t="shared" si="12"/>
        <v>5660.846688479427</v>
      </c>
      <c r="L81" s="3">
        <v>4786.0056497437499</v>
      </c>
      <c r="M81" s="15">
        <f t="shared" si="13"/>
        <v>874.8410387356771</v>
      </c>
    </row>
    <row r="82" spans="1:13">
      <c r="A82" s="14">
        <v>2113</v>
      </c>
      <c r="B82" s="33">
        <v>6.125</v>
      </c>
      <c r="C82" s="33">
        <v>5.125</v>
      </c>
      <c r="D82" s="33">
        <f t="shared" si="7"/>
        <v>1</v>
      </c>
      <c r="E82" s="33">
        <f t="shared" si="8"/>
        <v>5.625</v>
      </c>
      <c r="F82" s="15">
        <f t="shared" si="9"/>
        <v>78.539816339744831</v>
      </c>
      <c r="G82" s="15">
        <f t="shared" si="10"/>
        <v>506.70747909749775</v>
      </c>
      <c r="H82" s="15">
        <f t="shared" si="11"/>
        <v>2850.2295699234251</v>
      </c>
      <c r="I82" s="3">
        <v>3266.65384974375</v>
      </c>
      <c r="J82" s="15">
        <f t="shared" si="12"/>
        <v>6116.8834196671751</v>
      </c>
      <c r="L82" s="3">
        <v>4786.0056497437499</v>
      </c>
      <c r="M82" s="15">
        <f t="shared" si="13"/>
        <v>1330.8777699234251</v>
      </c>
    </row>
    <row r="83" spans="1:13">
      <c r="A83" s="14">
        <v>2121</v>
      </c>
      <c r="B83" s="33">
        <v>4.8250000000000002</v>
      </c>
      <c r="C83" s="33">
        <v>4.8</v>
      </c>
      <c r="D83" s="33">
        <f t="shared" si="7"/>
        <v>2.5000000000000355E-2</v>
      </c>
      <c r="E83" s="33">
        <f t="shared" si="8"/>
        <v>4.8125</v>
      </c>
      <c r="F83" s="15">
        <f t="shared" si="9"/>
        <v>78.539816339744831</v>
      </c>
      <c r="G83" s="15">
        <f t="shared" si="10"/>
        <v>506.70747909749775</v>
      </c>
      <c r="H83" s="15">
        <f t="shared" si="11"/>
        <v>2438.5297431567078</v>
      </c>
      <c r="I83" s="3">
        <v>3266.65384974375</v>
      </c>
      <c r="J83" s="15">
        <f t="shared" si="12"/>
        <v>5705.1835929004574</v>
      </c>
      <c r="L83" s="3">
        <v>4786.0056497437499</v>
      </c>
      <c r="M83" s="15">
        <f t="shared" si="13"/>
        <v>919.17794315670744</v>
      </c>
    </row>
    <row r="84" spans="1:13">
      <c r="A84" s="14">
        <v>2122</v>
      </c>
      <c r="B84" s="33">
        <v>4.3250000000000002</v>
      </c>
      <c r="C84" s="33">
        <v>4.05</v>
      </c>
      <c r="D84" s="33">
        <f t="shared" si="7"/>
        <v>0.27500000000000036</v>
      </c>
      <c r="E84" s="33">
        <f t="shared" si="8"/>
        <v>4.1875</v>
      </c>
      <c r="F84" s="15">
        <f t="shared" si="9"/>
        <v>78.539816339744831</v>
      </c>
      <c r="G84" s="15">
        <f t="shared" si="10"/>
        <v>506.70747909749775</v>
      </c>
      <c r="H84" s="15">
        <f t="shared" si="11"/>
        <v>2121.8375687207717</v>
      </c>
      <c r="I84" s="3">
        <v>3266.65384974375</v>
      </c>
      <c r="J84" s="15">
        <f t="shared" si="12"/>
        <v>5388.4914184645222</v>
      </c>
      <c r="L84" s="3">
        <v>4786.0056497437499</v>
      </c>
      <c r="M84" s="15">
        <f t="shared" si="13"/>
        <v>602.48576872077228</v>
      </c>
    </row>
    <row r="85" spans="1:13">
      <c r="A85" s="14">
        <v>2123</v>
      </c>
      <c r="B85" s="33">
        <v>5.625</v>
      </c>
      <c r="C85" s="33">
        <v>4.8499999999999996</v>
      </c>
      <c r="D85" s="33">
        <f t="shared" si="7"/>
        <v>0.77500000000000036</v>
      </c>
      <c r="E85" s="33">
        <f t="shared" si="8"/>
        <v>5.2374999999999998</v>
      </c>
      <c r="F85" s="15">
        <f t="shared" si="9"/>
        <v>78.539816339744831</v>
      </c>
      <c r="G85" s="15">
        <f t="shared" si="10"/>
        <v>506.70747909749775</v>
      </c>
      <c r="H85" s="15">
        <f t="shared" si="11"/>
        <v>2653.8804217731445</v>
      </c>
      <c r="I85" s="3">
        <v>3266.65384974375</v>
      </c>
      <c r="J85" s="15">
        <f t="shared" si="12"/>
        <v>5920.5342715168945</v>
      </c>
      <c r="L85" s="3">
        <v>4786.0056497437499</v>
      </c>
      <c r="M85" s="15">
        <f t="shared" si="13"/>
        <v>1134.5286217731446</v>
      </c>
    </row>
    <row r="86" spans="1:13">
      <c r="A86" s="14">
        <v>2131</v>
      </c>
      <c r="B86" s="33">
        <v>4.45</v>
      </c>
      <c r="C86" s="33">
        <v>4.4000000000000004</v>
      </c>
      <c r="D86" s="33">
        <f t="shared" si="7"/>
        <v>4.9999999999999822E-2</v>
      </c>
      <c r="E86" s="33">
        <f t="shared" si="8"/>
        <v>4.4250000000000007</v>
      </c>
      <c r="F86" s="15">
        <f t="shared" si="9"/>
        <v>78.539816339744831</v>
      </c>
      <c r="G86" s="15">
        <f t="shared" si="10"/>
        <v>506.70747909749775</v>
      </c>
      <c r="H86" s="15">
        <f t="shared" si="11"/>
        <v>2242.1805950064281</v>
      </c>
      <c r="I86" s="3">
        <v>3266.65384974375</v>
      </c>
      <c r="J86" s="15">
        <f t="shared" si="12"/>
        <v>5508.8344447501786</v>
      </c>
      <c r="L86" s="3">
        <v>4786.0056497437499</v>
      </c>
      <c r="M86" s="15">
        <f t="shared" si="13"/>
        <v>722.82879500642866</v>
      </c>
    </row>
    <row r="87" spans="1:13">
      <c r="A87" s="14">
        <v>2132</v>
      </c>
      <c r="B87" s="33">
        <v>4.5750000000000002</v>
      </c>
      <c r="C87" s="33">
        <v>4.7</v>
      </c>
      <c r="D87" s="33">
        <f t="shared" si="7"/>
        <v>-0.125</v>
      </c>
      <c r="E87" s="33">
        <f t="shared" si="8"/>
        <v>4.6375000000000002</v>
      </c>
      <c r="F87" s="15">
        <f t="shared" si="9"/>
        <v>78.539816339744831</v>
      </c>
      <c r="G87" s="15">
        <f t="shared" si="10"/>
        <v>506.70747909749775</v>
      </c>
      <c r="H87" s="15">
        <f t="shared" si="11"/>
        <v>2349.8559343146458</v>
      </c>
      <c r="I87" s="3">
        <v>3266.65384974375</v>
      </c>
      <c r="J87" s="15">
        <f t="shared" si="12"/>
        <v>5616.5097840583958</v>
      </c>
      <c r="L87" s="3">
        <v>4786.0056497437499</v>
      </c>
      <c r="M87" s="15">
        <f t="shared" si="13"/>
        <v>830.50413431464585</v>
      </c>
    </row>
    <row r="88" spans="1:13">
      <c r="A88" s="14">
        <v>2133</v>
      </c>
      <c r="B88" s="33">
        <v>5.15</v>
      </c>
      <c r="C88" s="33">
        <v>4.6500000000000004</v>
      </c>
      <c r="D88" s="33">
        <f t="shared" si="7"/>
        <v>0.5</v>
      </c>
      <c r="E88" s="33">
        <f t="shared" si="8"/>
        <v>4.9000000000000004</v>
      </c>
      <c r="F88" s="15">
        <f t="shared" si="9"/>
        <v>78.539816339744831</v>
      </c>
      <c r="G88" s="15">
        <f t="shared" si="10"/>
        <v>506.70747909749775</v>
      </c>
      <c r="H88" s="15">
        <f t="shared" si="11"/>
        <v>2482.8666475777391</v>
      </c>
      <c r="I88" s="3">
        <v>3266.65384974375</v>
      </c>
      <c r="J88" s="15">
        <f t="shared" si="12"/>
        <v>5749.5204973214895</v>
      </c>
      <c r="L88" s="3">
        <v>4786.0056497437499</v>
      </c>
      <c r="M88" s="15">
        <f t="shared" si="13"/>
        <v>963.5148475777396</v>
      </c>
    </row>
    <row r="89" spans="1:13">
      <c r="A89" s="14">
        <v>2141</v>
      </c>
      <c r="B89" s="33">
        <v>5.7175000000000002</v>
      </c>
      <c r="C89" s="33">
        <v>5.4749999999999996</v>
      </c>
      <c r="D89" s="33">
        <f t="shared" si="7"/>
        <v>0.2425000000000006</v>
      </c>
      <c r="E89" s="33">
        <f t="shared" si="8"/>
        <v>5.5962499999999995</v>
      </c>
      <c r="F89" s="15">
        <f t="shared" si="9"/>
        <v>78.539816339744831</v>
      </c>
      <c r="G89" s="15">
        <f t="shared" si="10"/>
        <v>506.70747909749775</v>
      </c>
      <c r="H89" s="15">
        <f t="shared" si="11"/>
        <v>2835.6617298993715</v>
      </c>
      <c r="I89" s="3">
        <v>3266.65384974375</v>
      </c>
      <c r="J89" s="15">
        <f t="shared" si="12"/>
        <v>6102.315579643122</v>
      </c>
      <c r="L89" s="3">
        <v>4786.0056497437499</v>
      </c>
      <c r="M89" s="15">
        <f t="shared" si="13"/>
        <v>1316.309929899372</v>
      </c>
    </row>
    <row r="90" spans="1:13">
      <c r="A90" s="14">
        <v>2142</v>
      </c>
      <c r="B90" s="33">
        <v>4.1749999999999998</v>
      </c>
      <c r="C90" s="33">
        <v>3.95</v>
      </c>
      <c r="D90" s="33">
        <f t="shared" si="7"/>
        <v>0.22499999999999964</v>
      </c>
      <c r="E90" s="33">
        <f t="shared" si="8"/>
        <v>4.0625</v>
      </c>
      <c r="F90" s="15">
        <f t="shared" si="9"/>
        <v>78.539816339744831</v>
      </c>
      <c r="G90" s="15">
        <f t="shared" si="10"/>
        <v>506.70747909749775</v>
      </c>
      <c r="H90" s="15">
        <f t="shared" si="11"/>
        <v>2058.4991338335844</v>
      </c>
      <c r="I90" s="3">
        <v>3266.65384974375</v>
      </c>
      <c r="J90" s="15">
        <f t="shared" si="12"/>
        <v>5325.1529835773345</v>
      </c>
      <c r="L90" s="3">
        <v>4786.0056497437499</v>
      </c>
      <c r="M90" s="15">
        <f t="shared" si="13"/>
        <v>539.14733383358453</v>
      </c>
    </row>
    <row r="91" spans="1:13">
      <c r="A91" s="14">
        <v>2143</v>
      </c>
      <c r="B91" s="33">
        <v>4.0750000000000002</v>
      </c>
      <c r="C91" s="33">
        <v>4.1500000000000004</v>
      </c>
      <c r="D91" s="33">
        <f t="shared" si="7"/>
        <v>-7.5000000000000178E-2</v>
      </c>
      <c r="E91" s="33">
        <f t="shared" si="8"/>
        <v>4.1125000000000007</v>
      </c>
      <c r="F91" s="15">
        <f t="shared" si="9"/>
        <v>78.539816339744831</v>
      </c>
      <c r="G91" s="15">
        <f t="shared" si="10"/>
        <v>506.70747909749775</v>
      </c>
      <c r="H91" s="15">
        <f t="shared" si="11"/>
        <v>2083.8345077884601</v>
      </c>
      <c r="I91" s="3">
        <v>3266.65384974375</v>
      </c>
      <c r="J91" s="15">
        <f t="shared" si="12"/>
        <v>5350.4883575322101</v>
      </c>
      <c r="L91" s="3">
        <v>4786.0056497437499</v>
      </c>
      <c r="M91" s="15">
        <f t="shared" si="13"/>
        <v>564.48270778846017</v>
      </c>
    </row>
    <row r="92" spans="1:13">
      <c r="A92" s="14">
        <v>2211</v>
      </c>
      <c r="B92" s="33">
        <v>5.2249999999999996</v>
      </c>
      <c r="C92" s="33">
        <v>4.1749999999999998</v>
      </c>
      <c r="D92" s="33">
        <f t="shared" si="7"/>
        <v>1.0499999999999998</v>
      </c>
      <c r="E92" s="33">
        <f t="shared" si="8"/>
        <v>4.6999999999999993</v>
      </c>
      <c r="F92" s="15">
        <f t="shared" si="9"/>
        <v>78.539816339744831</v>
      </c>
      <c r="G92" s="15">
        <f t="shared" si="10"/>
        <v>506.70747909749775</v>
      </c>
      <c r="H92" s="15">
        <f t="shared" si="11"/>
        <v>2381.5251517582392</v>
      </c>
      <c r="I92" s="3">
        <v>3266.65384974375</v>
      </c>
      <c r="J92" s="15">
        <f t="shared" si="12"/>
        <v>5648.1790015019888</v>
      </c>
      <c r="L92" s="3">
        <v>4786.0056497437499</v>
      </c>
      <c r="M92" s="15">
        <f t="shared" si="13"/>
        <v>862.17335175823882</v>
      </c>
    </row>
    <row r="93" spans="1:13">
      <c r="A93" s="14">
        <v>2212</v>
      </c>
      <c r="B93" s="33">
        <v>4.4249999999999998</v>
      </c>
      <c r="C93" s="33">
        <v>5.2750000000000004</v>
      </c>
      <c r="D93" s="33">
        <f t="shared" si="7"/>
        <v>-0.85000000000000053</v>
      </c>
      <c r="E93" s="33">
        <f t="shared" si="8"/>
        <v>4.8499999999999996</v>
      </c>
      <c r="F93" s="15">
        <f t="shared" si="9"/>
        <v>78.539816339744831</v>
      </c>
      <c r="G93" s="15">
        <f t="shared" si="10"/>
        <v>506.70747909749775</v>
      </c>
      <c r="H93" s="15">
        <f t="shared" si="11"/>
        <v>2457.5312736228639</v>
      </c>
      <c r="I93" s="3">
        <v>3266.65384974375</v>
      </c>
      <c r="J93" s="15">
        <f t="shared" si="12"/>
        <v>5724.1851233666139</v>
      </c>
      <c r="L93" s="3">
        <v>4786.0056497437499</v>
      </c>
      <c r="M93" s="15">
        <f t="shared" si="13"/>
        <v>938.17947362286395</v>
      </c>
    </row>
    <row r="94" spans="1:13">
      <c r="A94" s="14">
        <v>2213</v>
      </c>
      <c r="B94" s="33">
        <v>3.5</v>
      </c>
      <c r="C94" s="33">
        <v>3.9249999999999998</v>
      </c>
      <c r="D94" s="33">
        <f t="shared" si="7"/>
        <v>-0.42499999999999982</v>
      </c>
      <c r="E94" s="33">
        <f t="shared" si="8"/>
        <v>3.7124999999999999</v>
      </c>
      <c r="F94" s="15">
        <f t="shared" si="9"/>
        <v>78.539816339744831</v>
      </c>
      <c r="G94" s="15">
        <f t="shared" si="10"/>
        <v>506.70747909749775</v>
      </c>
      <c r="H94" s="15">
        <f t="shared" si="11"/>
        <v>1881.1515161494603</v>
      </c>
      <c r="I94" s="3">
        <v>3266.65384974375</v>
      </c>
      <c r="J94" s="15">
        <f t="shared" si="12"/>
        <v>5147.8053658932104</v>
      </c>
      <c r="L94" s="3">
        <v>4786.0056497437499</v>
      </c>
      <c r="M94" s="15">
        <f t="shared" si="13"/>
        <v>361.79971614946044</v>
      </c>
    </row>
    <row r="95" spans="1:13">
      <c r="A95" s="14">
        <v>2221</v>
      </c>
      <c r="B95" s="33">
        <v>4.875</v>
      </c>
      <c r="C95" s="33">
        <v>5.1749999999999998</v>
      </c>
      <c r="D95" s="33">
        <f t="shared" si="7"/>
        <v>-0.29999999999999982</v>
      </c>
      <c r="E95" s="33">
        <f t="shared" si="8"/>
        <v>5.0250000000000004</v>
      </c>
      <c r="F95" s="15">
        <f t="shared" si="9"/>
        <v>78.539816339744831</v>
      </c>
      <c r="G95" s="15">
        <f t="shared" si="10"/>
        <v>506.70747909749775</v>
      </c>
      <c r="H95" s="15">
        <f t="shared" si="11"/>
        <v>2546.2050824649264</v>
      </c>
      <c r="I95" s="3">
        <v>3266.65384974375</v>
      </c>
      <c r="J95" s="15">
        <f t="shared" si="12"/>
        <v>5812.8589322086764</v>
      </c>
      <c r="L95" s="3">
        <v>4786.0056497437499</v>
      </c>
      <c r="M95" s="15">
        <f t="shared" si="13"/>
        <v>1026.8532824649265</v>
      </c>
    </row>
    <row r="96" spans="1:13">
      <c r="A96" s="14">
        <v>2222</v>
      </c>
      <c r="B96" s="33">
        <v>4.875</v>
      </c>
      <c r="C96" s="33">
        <v>4.25</v>
      </c>
      <c r="D96" s="33">
        <f t="shared" si="7"/>
        <v>0.625</v>
      </c>
      <c r="E96" s="33">
        <f t="shared" si="8"/>
        <v>4.5625</v>
      </c>
      <c r="F96" s="15">
        <f t="shared" si="9"/>
        <v>78.539816339744831</v>
      </c>
      <c r="G96" s="15">
        <f t="shared" si="10"/>
        <v>506.70747909749775</v>
      </c>
      <c r="H96" s="15">
        <f t="shared" si="11"/>
        <v>2311.8528733823337</v>
      </c>
      <c r="I96" s="3">
        <v>3266.65384974375</v>
      </c>
      <c r="J96" s="15">
        <f t="shared" si="12"/>
        <v>5578.5067231260837</v>
      </c>
      <c r="L96" s="3">
        <v>4786.0056497437499</v>
      </c>
      <c r="M96" s="15">
        <f t="shared" si="13"/>
        <v>792.50107338233374</v>
      </c>
    </row>
    <row r="97" spans="1:13">
      <c r="A97" s="14">
        <v>2223</v>
      </c>
      <c r="B97" s="33">
        <v>4.2249999999999996</v>
      </c>
      <c r="C97" s="33">
        <v>4.1749999999999998</v>
      </c>
      <c r="D97" s="33">
        <f t="shared" si="7"/>
        <v>4.9999999999999822E-2</v>
      </c>
      <c r="E97" s="33">
        <f t="shared" si="8"/>
        <v>4.1999999999999993</v>
      </c>
      <c r="F97" s="15">
        <f t="shared" si="9"/>
        <v>78.539816339744831</v>
      </c>
      <c r="G97" s="15">
        <f t="shared" si="10"/>
        <v>506.70747909749775</v>
      </c>
      <c r="H97" s="15">
        <f t="shared" si="11"/>
        <v>2128.1714122094904</v>
      </c>
      <c r="I97" s="3">
        <v>3266.65384974375</v>
      </c>
      <c r="J97" s="15">
        <f t="shared" si="12"/>
        <v>5394.8252619532404</v>
      </c>
      <c r="L97" s="3">
        <v>4786.0056497437499</v>
      </c>
      <c r="M97" s="15">
        <f t="shared" si="13"/>
        <v>608.81961220949051</v>
      </c>
    </row>
    <row r="98" spans="1:13">
      <c r="A98" s="14">
        <v>2231</v>
      </c>
      <c r="B98" s="33">
        <v>5.35</v>
      </c>
      <c r="C98" s="33">
        <v>4.3499999999999996</v>
      </c>
      <c r="D98" s="33">
        <f t="shared" si="7"/>
        <v>1</v>
      </c>
      <c r="E98" s="33">
        <f t="shared" si="8"/>
        <v>4.8499999999999996</v>
      </c>
      <c r="F98" s="15">
        <f t="shared" si="9"/>
        <v>78.539816339744831</v>
      </c>
      <c r="G98" s="15">
        <f t="shared" si="10"/>
        <v>506.70747909749775</v>
      </c>
      <c r="H98" s="15">
        <f t="shared" si="11"/>
        <v>2457.5312736228639</v>
      </c>
      <c r="I98" s="3">
        <v>3266.65384974375</v>
      </c>
      <c r="J98" s="15">
        <f t="shared" si="12"/>
        <v>5724.1851233666139</v>
      </c>
      <c r="L98" s="3">
        <v>4786.0056497437499</v>
      </c>
      <c r="M98" s="15">
        <f t="shared" si="13"/>
        <v>938.17947362286395</v>
      </c>
    </row>
    <row r="99" spans="1:13">
      <c r="A99" s="14">
        <v>2232</v>
      </c>
      <c r="B99" s="33">
        <v>4.9249999999999998</v>
      </c>
      <c r="C99" s="33">
        <v>5.4249999999999998</v>
      </c>
      <c r="D99" s="33">
        <f t="shared" si="7"/>
        <v>-0.5</v>
      </c>
      <c r="E99" s="33">
        <f t="shared" si="8"/>
        <v>5.1749999999999998</v>
      </c>
      <c r="F99" s="15">
        <f t="shared" si="9"/>
        <v>78.539816339744831</v>
      </c>
      <c r="G99" s="15">
        <f t="shared" si="10"/>
        <v>506.70747909749775</v>
      </c>
      <c r="H99" s="15">
        <f t="shared" si="11"/>
        <v>2622.2112043295506</v>
      </c>
      <c r="I99" s="3">
        <v>3266.65384974375</v>
      </c>
      <c r="J99" s="15">
        <f t="shared" si="12"/>
        <v>5888.8650540733006</v>
      </c>
      <c r="L99" s="3">
        <v>4786.0056497437499</v>
      </c>
      <c r="M99" s="15">
        <f t="shared" si="13"/>
        <v>1102.8594043295507</v>
      </c>
    </row>
    <row r="100" spans="1:13">
      <c r="A100" s="14">
        <v>2233</v>
      </c>
      <c r="B100" s="33">
        <v>3.5750000000000002</v>
      </c>
      <c r="C100" s="33">
        <v>3.875</v>
      </c>
      <c r="D100" s="33">
        <f t="shared" si="7"/>
        <v>-0.29999999999999982</v>
      </c>
      <c r="E100" s="33">
        <f t="shared" si="8"/>
        <v>3.7250000000000001</v>
      </c>
      <c r="F100" s="15">
        <f t="shared" si="9"/>
        <v>78.539816339744831</v>
      </c>
      <c r="G100" s="15">
        <f t="shared" si="10"/>
        <v>506.70747909749775</v>
      </c>
      <c r="H100" s="15">
        <f t="shared" si="11"/>
        <v>1887.4853596381793</v>
      </c>
      <c r="I100" s="3">
        <v>3266.65384974375</v>
      </c>
      <c r="J100" s="15">
        <f t="shared" si="12"/>
        <v>5154.1392093819295</v>
      </c>
      <c r="L100" s="3">
        <v>4786.0056497437499</v>
      </c>
      <c r="M100" s="15">
        <f t="shared" si="13"/>
        <v>368.13355963817958</v>
      </c>
    </row>
    <row r="101" spans="1:13">
      <c r="A101" s="14">
        <v>2241</v>
      </c>
      <c r="B101" s="33">
        <v>4.4749999999999996</v>
      </c>
      <c r="C101" s="33">
        <v>4.45</v>
      </c>
      <c r="D101" s="33">
        <f t="shared" si="7"/>
        <v>2.4999999999999467E-2</v>
      </c>
      <c r="E101" s="33">
        <f t="shared" si="8"/>
        <v>4.4625000000000004</v>
      </c>
      <c r="F101" s="15">
        <f t="shared" si="9"/>
        <v>78.539816339744831</v>
      </c>
      <c r="G101" s="15">
        <f t="shared" si="10"/>
        <v>506.70747909749775</v>
      </c>
      <c r="H101" s="15">
        <f t="shared" si="11"/>
        <v>2261.1821254725837</v>
      </c>
      <c r="I101" s="3">
        <v>3266.65384974375</v>
      </c>
      <c r="J101" s="15">
        <f t="shared" si="12"/>
        <v>5527.8359752163342</v>
      </c>
      <c r="L101" s="3">
        <v>4786.0056497437499</v>
      </c>
      <c r="M101" s="15">
        <f t="shared" si="13"/>
        <v>741.83032547258426</v>
      </c>
    </row>
    <row r="102" spans="1:13">
      <c r="A102" s="14">
        <v>2242</v>
      </c>
      <c r="B102" s="33">
        <v>4.9249999999999998</v>
      </c>
      <c r="C102" s="33">
        <v>5.4</v>
      </c>
      <c r="D102" s="33">
        <f t="shared" si="7"/>
        <v>-0.47500000000000053</v>
      </c>
      <c r="E102" s="33">
        <f t="shared" si="8"/>
        <v>5.1624999999999996</v>
      </c>
      <c r="F102" s="15">
        <f t="shared" si="9"/>
        <v>78.539816339744831</v>
      </c>
      <c r="G102" s="15">
        <f t="shared" si="10"/>
        <v>506.70747909749775</v>
      </c>
      <c r="H102" s="15">
        <f t="shared" si="11"/>
        <v>2615.8773608408319</v>
      </c>
      <c r="I102" s="3">
        <v>3266.65384974375</v>
      </c>
      <c r="J102" s="15">
        <f t="shared" si="12"/>
        <v>5882.5312105845824</v>
      </c>
      <c r="L102" s="3">
        <v>4786.0056497437499</v>
      </c>
      <c r="M102" s="15">
        <f t="shared" si="13"/>
        <v>1096.5255608408324</v>
      </c>
    </row>
    <row r="103" spans="1:13">
      <c r="A103" s="14">
        <v>2243</v>
      </c>
      <c r="B103" s="33">
        <v>4.1500000000000004</v>
      </c>
      <c r="C103" s="33">
        <v>4.5750000000000002</v>
      </c>
      <c r="D103" s="33">
        <f t="shared" si="7"/>
        <v>-0.42499999999999982</v>
      </c>
      <c r="E103" s="33">
        <f t="shared" si="8"/>
        <v>4.3625000000000007</v>
      </c>
      <c r="F103" s="15">
        <f t="shared" si="9"/>
        <v>78.539816339744831</v>
      </c>
      <c r="G103" s="15">
        <f t="shared" si="10"/>
        <v>506.70747909749775</v>
      </c>
      <c r="H103" s="15">
        <f t="shared" si="11"/>
        <v>2210.5113775628342</v>
      </c>
      <c r="I103" s="3">
        <v>3266.65384974375</v>
      </c>
      <c r="J103" s="15">
        <f t="shared" si="12"/>
        <v>5477.1652273065847</v>
      </c>
      <c r="L103" s="3">
        <v>4786.0056497437499</v>
      </c>
      <c r="M103" s="15">
        <f t="shared" si="13"/>
        <v>691.15957756283478</v>
      </c>
    </row>
    <row r="104" spans="1:13">
      <c r="A104" s="14">
        <v>2311</v>
      </c>
      <c r="B104" s="33">
        <v>3.2</v>
      </c>
      <c r="C104" s="33">
        <v>3.35</v>
      </c>
      <c r="D104" s="33">
        <f t="shared" si="7"/>
        <v>-0.14999999999999991</v>
      </c>
      <c r="E104" s="33">
        <f t="shared" si="8"/>
        <v>3.2750000000000004</v>
      </c>
      <c r="F104" s="15">
        <f t="shared" si="9"/>
        <v>78.539816339744831</v>
      </c>
      <c r="G104" s="15">
        <f t="shared" si="10"/>
        <v>506.70747909749775</v>
      </c>
      <c r="H104" s="15">
        <f t="shared" si="11"/>
        <v>1659.4669940443052</v>
      </c>
      <c r="I104" s="3">
        <v>3266.65384974375</v>
      </c>
      <c r="J104" s="15">
        <f t="shared" si="12"/>
        <v>4926.120843788055</v>
      </c>
      <c r="L104" s="3">
        <v>4786.0056497437499</v>
      </c>
      <c r="M104" s="15">
        <f t="shared" si="13"/>
        <v>140.1151940443051</v>
      </c>
    </row>
    <row r="105" spans="1:13">
      <c r="A105" s="14">
        <v>2312</v>
      </c>
      <c r="B105" s="33">
        <v>3.8250000000000002</v>
      </c>
      <c r="C105" s="33">
        <v>4.0750000000000002</v>
      </c>
      <c r="D105" s="33">
        <f t="shared" si="7"/>
        <v>-0.25</v>
      </c>
      <c r="E105" s="33">
        <f t="shared" si="8"/>
        <v>3.95</v>
      </c>
      <c r="F105" s="15">
        <f t="shared" si="9"/>
        <v>78.539816339744831</v>
      </c>
      <c r="G105" s="15">
        <f t="shared" si="10"/>
        <v>506.70747909749775</v>
      </c>
      <c r="H105" s="15">
        <f t="shared" si="11"/>
        <v>2001.4945424351163</v>
      </c>
      <c r="I105" s="3">
        <v>3266.65384974375</v>
      </c>
      <c r="J105" s="15">
        <f t="shared" si="12"/>
        <v>5268.1483921788658</v>
      </c>
      <c r="L105" s="3">
        <v>4786.0056497437499</v>
      </c>
      <c r="M105" s="15">
        <f t="shared" si="13"/>
        <v>482.14274243511591</v>
      </c>
    </row>
    <row r="106" spans="1:13">
      <c r="A106" s="14">
        <v>2313</v>
      </c>
      <c r="B106" s="33">
        <v>3.3</v>
      </c>
      <c r="C106" s="33">
        <v>3.9249999999999998</v>
      </c>
      <c r="D106" s="33">
        <f t="shared" si="7"/>
        <v>-0.625</v>
      </c>
      <c r="E106" s="33">
        <f t="shared" si="8"/>
        <v>3.6124999999999998</v>
      </c>
      <c r="F106" s="15">
        <f t="shared" si="9"/>
        <v>78.539816339744831</v>
      </c>
      <c r="G106" s="15">
        <f t="shared" si="10"/>
        <v>506.70747909749775</v>
      </c>
      <c r="H106" s="15">
        <f t="shared" si="11"/>
        <v>1830.4807682397106</v>
      </c>
      <c r="I106" s="3">
        <v>3266.65384974375</v>
      </c>
      <c r="J106" s="15">
        <f t="shared" si="12"/>
        <v>5097.1346179834609</v>
      </c>
      <c r="L106" s="3">
        <v>4786.0056497437499</v>
      </c>
      <c r="M106" s="15">
        <f t="shared" si="13"/>
        <v>311.12896823971096</v>
      </c>
    </row>
    <row r="107" spans="1:13">
      <c r="A107" s="14">
        <v>2321</v>
      </c>
      <c r="B107" s="33">
        <v>3.1749999999999998</v>
      </c>
      <c r="C107" s="33">
        <v>3.5</v>
      </c>
      <c r="D107" s="33">
        <f t="shared" si="7"/>
        <v>-0.32500000000000018</v>
      </c>
      <c r="E107" s="33">
        <f t="shared" si="8"/>
        <v>3.3374999999999999</v>
      </c>
      <c r="F107" s="15">
        <f t="shared" si="9"/>
        <v>78.539816339744831</v>
      </c>
      <c r="G107" s="15">
        <f t="shared" si="10"/>
        <v>506.70747909749775</v>
      </c>
      <c r="H107" s="15">
        <f t="shared" si="11"/>
        <v>1691.1362114878987</v>
      </c>
      <c r="I107" s="3">
        <v>3266.65384974375</v>
      </c>
      <c r="J107" s="15">
        <f t="shared" si="12"/>
        <v>4957.7900612316489</v>
      </c>
      <c r="L107" s="3">
        <v>4786.0056497437499</v>
      </c>
      <c r="M107" s="15">
        <f t="shared" si="13"/>
        <v>171.78441148789898</v>
      </c>
    </row>
    <row r="108" spans="1:13">
      <c r="A108" s="14">
        <v>2322</v>
      </c>
      <c r="B108" s="33">
        <v>3.875</v>
      </c>
      <c r="C108" s="33">
        <v>3.7</v>
      </c>
      <c r="D108" s="33">
        <f t="shared" si="7"/>
        <v>0.17499999999999982</v>
      </c>
      <c r="E108" s="33">
        <f t="shared" si="8"/>
        <v>3.7875000000000001</v>
      </c>
      <c r="F108" s="15">
        <f t="shared" si="9"/>
        <v>78.539816339744831</v>
      </c>
      <c r="G108" s="15">
        <f t="shared" si="10"/>
        <v>506.70747909749775</v>
      </c>
      <c r="H108" s="15">
        <f t="shared" si="11"/>
        <v>1919.1545770817727</v>
      </c>
      <c r="I108" s="3">
        <v>3266.65384974375</v>
      </c>
      <c r="J108" s="15">
        <f t="shared" si="12"/>
        <v>5185.8084268255225</v>
      </c>
      <c r="L108" s="3">
        <v>4786.0056497437499</v>
      </c>
      <c r="M108" s="15">
        <f t="shared" si="13"/>
        <v>399.80277708177255</v>
      </c>
    </row>
    <row r="109" spans="1:13">
      <c r="A109" s="14">
        <v>2323</v>
      </c>
      <c r="B109" s="33">
        <v>3.1</v>
      </c>
      <c r="C109" s="33">
        <v>3.7749999999999999</v>
      </c>
      <c r="D109" s="33">
        <f t="shared" si="7"/>
        <v>-0.67499999999999982</v>
      </c>
      <c r="E109" s="33">
        <f t="shared" si="8"/>
        <v>3.4375</v>
      </c>
      <c r="F109" s="15">
        <f t="shared" si="9"/>
        <v>78.539816339744831</v>
      </c>
      <c r="G109" s="15">
        <f t="shared" si="10"/>
        <v>506.70747909749775</v>
      </c>
      <c r="H109" s="15">
        <f t="shared" si="11"/>
        <v>1741.8069593976486</v>
      </c>
      <c r="I109" s="3">
        <v>3266.65384974375</v>
      </c>
      <c r="J109" s="15">
        <f t="shared" si="12"/>
        <v>5008.4608091413984</v>
      </c>
      <c r="L109" s="3">
        <v>4786.0056497437499</v>
      </c>
      <c r="M109" s="15">
        <f t="shared" si="13"/>
        <v>222.45515939764846</v>
      </c>
    </row>
    <row r="110" spans="1:13">
      <c r="A110" s="14">
        <v>2331</v>
      </c>
      <c r="B110" s="33">
        <v>3.7250000000000001</v>
      </c>
      <c r="C110" s="33">
        <v>3.3250000000000002</v>
      </c>
      <c r="D110" s="33">
        <f t="shared" si="7"/>
        <v>0.39999999999999991</v>
      </c>
      <c r="E110" s="33">
        <f t="shared" si="8"/>
        <v>3.5250000000000004</v>
      </c>
      <c r="F110" s="15">
        <f t="shared" si="9"/>
        <v>78.539816339744831</v>
      </c>
      <c r="G110" s="15">
        <f t="shared" si="10"/>
        <v>506.70747909749775</v>
      </c>
      <c r="H110" s="15">
        <f t="shared" si="11"/>
        <v>1786.1438638186798</v>
      </c>
      <c r="I110" s="3">
        <v>3266.65384974375</v>
      </c>
      <c r="J110" s="15">
        <f t="shared" si="12"/>
        <v>5052.7977135624296</v>
      </c>
      <c r="L110" s="3">
        <v>4786.0056497437499</v>
      </c>
      <c r="M110" s="15">
        <f t="shared" si="13"/>
        <v>266.79206381867971</v>
      </c>
    </row>
    <row r="111" spans="1:13">
      <c r="A111" s="14">
        <v>2332</v>
      </c>
      <c r="B111" s="33">
        <v>3.9249999999999998</v>
      </c>
      <c r="C111" s="33">
        <v>4.55</v>
      </c>
      <c r="D111" s="33">
        <f t="shared" si="7"/>
        <v>-0.625</v>
      </c>
      <c r="E111" s="33">
        <f t="shared" si="8"/>
        <v>4.2374999999999998</v>
      </c>
      <c r="F111" s="15">
        <f t="shared" si="9"/>
        <v>78.539816339744831</v>
      </c>
      <c r="G111" s="15">
        <f t="shared" si="10"/>
        <v>506.70747909749775</v>
      </c>
      <c r="H111" s="15">
        <f t="shared" si="11"/>
        <v>2147.1729426756465</v>
      </c>
      <c r="I111" s="3">
        <v>3266.65384974375</v>
      </c>
      <c r="J111" s="15">
        <f t="shared" si="12"/>
        <v>5413.826792419397</v>
      </c>
      <c r="L111" s="3">
        <v>4786.0056497437499</v>
      </c>
      <c r="M111" s="15">
        <f t="shared" si="13"/>
        <v>627.82114267564702</v>
      </c>
    </row>
    <row r="112" spans="1:13">
      <c r="A112" s="14">
        <v>2333</v>
      </c>
      <c r="B112" s="33">
        <v>3.7</v>
      </c>
      <c r="C112" s="33">
        <v>3.4249999999999998</v>
      </c>
      <c r="D112" s="33">
        <f t="shared" si="7"/>
        <v>0.27500000000000036</v>
      </c>
      <c r="E112" s="33">
        <f t="shared" si="8"/>
        <v>3.5625</v>
      </c>
      <c r="F112" s="15">
        <f t="shared" si="9"/>
        <v>78.539816339744831</v>
      </c>
      <c r="G112" s="15">
        <f t="shared" si="10"/>
        <v>506.70747909749775</v>
      </c>
      <c r="H112" s="15">
        <f t="shared" si="11"/>
        <v>1805.1453942848357</v>
      </c>
      <c r="I112" s="3">
        <v>3266.65384974375</v>
      </c>
      <c r="J112" s="15">
        <f t="shared" si="12"/>
        <v>5071.7992440285852</v>
      </c>
      <c r="L112" s="3">
        <v>4786.0056497437499</v>
      </c>
      <c r="M112" s="15">
        <f t="shared" si="13"/>
        <v>285.79359428483531</v>
      </c>
    </row>
    <row r="113" spans="1:16">
      <c r="A113" s="14">
        <v>2341</v>
      </c>
      <c r="B113" s="33">
        <v>2.95</v>
      </c>
      <c r="C113" s="33">
        <v>3.85</v>
      </c>
      <c r="D113" s="33">
        <f t="shared" si="7"/>
        <v>-0.89999999999999991</v>
      </c>
      <c r="E113" s="33">
        <f t="shared" si="8"/>
        <v>3.4000000000000004</v>
      </c>
      <c r="F113" s="15">
        <f t="shared" si="9"/>
        <v>78.539816339744831</v>
      </c>
      <c r="G113" s="15">
        <f t="shared" si="10"/>
        <v>506.70747909749775</v>
      </c>
      <c r="H113" s="15">
        <f t="shared" si="11"/>
        <v>1722.8054289314925</v>
      </c>
      <c r="I113" s="3">
        <v>3266.65384974375</v>
      </c>
      <c r="J113" s="15">
        <f t="shared" si="12"/>
        <v>4989.4592786752428</v>
      </c>
      <c r="L113" s="3">
        <v>4786.0056497437499</v>
      </c>
      <c r="M113" s="15">
        <f t="shared" si="13"/>
        <v>203.45362893149286</v>
      </c>
    </row>
    <row r="114" spans="1:16">
      <c r="A114" s="14">
        <v>2342</v>
      </c>
      <c r="B114" s="33">
        <v>3.125</v>
      </c>
      <c r="C114" s="33">
        <v>3.6749999999999998</v>
      </c>
      <c r="D114" s="33">
        <f t="shared" si="7"/>
        <v>-0.54999999999999982</v>
      </c>
      <c r="E114" s="33">
        <f t="shared" si="8"/>
        <v>3.4</v>
      </c>
      <c r="F114" s="15">
        <f t="shared" si="9"/>
        <v>78.539816339744831</v>
      </c>
      <c r="G114" s="15">
        <f t="shared" si="10"/>
        <v>506.70747909749775</v>
      </c>
      <c r="H114" s="15">
        <f t="shared" si="11"/>
        <v>1722.8054289314923</v>
      </c>
      <c r="I114" s="3">
        <v>3266.65384974375</v>
      </c>
      <c r="J114" s="15">
        <f t="shared" si="12"/>
        <v>4989.4592786752419</v>
      </c>
      <c r="L114" s="3">
        <v>4786.0056497437499</v>
      </c>
      <c r="M114" s="15">
        <f t="shared" si="13"/>
        <v>203.45362893149195</v>
      </c>
    </row>
    <row r="115" spans="1:16">
      <c r="A115" s="14">
        <v>2343</v>
      </c>
      <c r="B115" s="33">
        <v>3.4</v>
      </c>
      <c r="C115" s="33">
        <v>3.9</v>
      </c>
      <c r="D115" s="33">
        <f t="shared" si="7"/>
        <v>-0.5</v>
      </c>
      <c r="E115" s="33">
        <f t="shared" si="8"/>
        <v>3.65</v>
      </c>
      <c r="F115" s="15">
        <f t="shared" si="9"/>
        <v>78.539816339744831</v>
      </c>
      <c r="G115" s="15">
        <f t="shared" si="10"/>
        <v>506.70747909749775</v>
      </c>
      <c r="H115" s="15">
        <f t="shared" si="11"/>
        <v>1849.4822987058667</v>
      </c>
      <c r="I115" s="3">
        <v>3266.65384974375</v>
      </c>
      <c r="J115" s="15">
        <f t="shared" si="12"/>
        <v>5116.1361484496165</v>
      </c>
      <c r="L115" s="3">
        <v>4786.0056497437499</v>
      </c>
      <c r="M115" s="15">
        <f t="shared" si="13"/>
        <v>330.13049870586656</v>
      </c>
    </row>
    <row r="116" spans="1:16">
      <c r="A116" s="14">
        <v>3001</v>
      </c>
      <c r="B116" s="33">
        <v>3.4</v>
      </c>
      <c r="C116" s="33">
        <v>3.9</v>
      </c>
      <c r="D116" s="33">
        <f t="shared" si="7"/>
        <v>-0.5</v>
      </c>
      <c r="E116" s="33">
        <f t="shared" si="8"/>
        <v>3.65</v>
      </c>
      <c r="F116" s="15">
        <f t="shared" si="9"/>
        <v>78.539816339744831</v>
      </c>
      <c r="G116" s="15">
        <f t="shared" si="10"/>
        <v>506.70747909749775</v>
      </c>
      <c r="H116" s="15">
        <f t="shared" si="11"/>
        <v>1849.4822987058667</v>
      </c>
      <c r="I116" s="3">
        <v>3266.65384974375</v>
      </c>
      <c r="J116" s="15">
        <f t="shared" si="12"/>
        <v>5116.1361484496165</v>
      </c>
      <c r="L116" s="3">
        <v>4786.0056497437499</v>
      </c>
      <c r="M116" s="15">
        <f t="shared" si="13"/>
        <v>330.13049870586656</v>
      </c>
      <c r="O116" s="7"/>
      <c r="P116" s="7"/>
    </row>
    <row r="117" spans="1:16">
      <c r="A117" s="14">
        <v>3002</v>
      </c>
      <c r="B117" s="33">
        <v>3.4</v>
      </c>
      <c r="C117" s="33">
        <v>3.9</v>
      </c>
      <c r="D117" s="33">
        <f t="shared" si="7"/>
        <v>-0.5</v>
      </c>
      <c r="E117" s="33">
        <f t="shared" si="8"/>
        <v>3.65</v>
      </c>
      <c r="F117" s="15">
        <f t="shared" si="9"/>
        <v>78.539816339744831</v>
      </c>
      <c r="G117" s="15">
        <f t="shared" si="10"/>
        <v>506.70747909749775</v>
      </c>
      <c r="H117" s="15">
        <f t="shared" si="11"/>
        <v>1849.4822987058667</v>
      </c>
      <c r="I117" s="3">
        <v>3266.65384974375</v>
      </c>
      <c r="J117" s="15">
        <f t="shared" si="12"/>
        <v>5116.1361484496165</v>
      </c>
      <c r="L117" s="3">
        <v>4786.0056497437499</v>
      </c>
      <c r="M117" s="15">
        <f t="shared" si="13"/>
        <v>330.13049870586656</v>
      </c>
      <c r="O117" s="7"/>
      <c r="P117" s="7"/>
    </row>
    <row r="118" spans="1:16">
      <c r="A118" s="14">
        <v>3003</v>
      </c>
      <c r="B118" s="33">
        <v>3.4</v>
      </c>
      <c r="C118" s="33">
        <v>3.9</v>
      </c>
      <c r="D118" s="33">
        <f t="shared" si="7"/>
        <v>-0.5</v>
      </c>
      <c r="E118" s="33">
        <f t="shared" si="8"/>
        <v>3.65</v>
      </c>
      <c r="F118" s="15">
        <f t="shared" si="9"/>
        <v>78.539816339744831</v>
      </c>
      <c r="G118" s="15">
        <f t="shared" si="10"/>
        <v>506.70747909749775</v>
      </c>
      <c r="H118" s="15">
        <f t="shared" si="11"/>
        <v>1849.4822987058667</v>
      </c>
      <c r="I118" s="3">
        <v>3266.65384974375</v>
      </c>
      <c r="J118" s="15">
        <f t="shared" si="12"/>
        <v>5116.1361484496165</v>
      </c>
      <c r="L118" s="3">
        <v>4786.0056497437499</v>
      </c>
      <c r="M118" s="15">
        <f t="shared" si="13"/>
        <v>330.13049870586656</v>
      </c>
      <c r="O118" s="7"/>
      <c r="P118" s="7"/>
    </row>
    <row r="119" spans="1:16">
      <c r="A119" s="14">
        <v>3004</v>
      </c>
      <c r="B119" s="33">
        <v>3.4</v>
      </c>
      <c r="C119" s="33">
        <v>3.9</v>
      </c>
      <c r="D119" s="33">
        <f t="shared" si="7"/>
        <v>-0.5</v>
      </c>
      <c r="E119" s="33">
        <f t="shared" si="8"/>
        <v>3.65</v>
      </c>
      <c r="F119" s="15">
        <f t="shared" si="9"/>
        <v>78.539816339744831</v>
      </c>
      <c r="G119" s="15">
        <f t="shared" si="10"/>
        <v>506.70747909749775</v>
      </c>
      <c r="H119" s="15">
        <f t="shared" si="11"/>
        <v>1849.4822987058667</v>
      </c>
      <c r="I119" s="3">
        <v>3266.65384974375</v>
      </c>
      <c r="J119" s="15">
        <f t="shared" si="12"/>
        <v>5116.1361484496165</v>
      </c>
      <c r="L119" s="3">
        <v>4786.0056497437499</v>
      </c>
      <c r="M119" s="15">
        <f t="shared" si="13"/>
        <v>330.13049870586656</v>
      </c>
      <c r="O119" s="7"/>
      <c r="P119" s="7"/>
    </row>
    <row r="120" spans="1:16">
      <c r="A120" s="14">
        <v>3005</v>
      </c>
      <c r="B120" s="33">
        <v>3.4</v>
      </c>
      <c r="C120" s="33">
        <v>3.9</v>
      </c>
      <c r="D120" s="33">
        <f t="shared" si="7"/>
        <v>-0.5</v>
      </c>
      <c r="E120" s="33">
        <f t="shared" si="8"/>
        <v>3.65</v>
      </c>
      <c r="F120" s="15">
        <f t="shared" si="9"/>
        <v>78.539816339744831</v>
      </c>
      <c r="G120" s="15">
        <f t="shared" si="10"/>
        <v>506.70747909749775</v>
      </c>
      <c r="H120" s="15">
        <f t="shared" si="11"/>
        <v>1849.4822987058667</v>
      </c>
      <c r="I120" s="3">
        <v>3266.65384974375</v>
      </c>
      <c r="J120" s="15">
        <f t="shared" si="12"/>
        <v>5116.1361484496165</v>
      </c>
      <c r="L120" s="3">
        <v>4786.0056497437499</v>
      </c>
      <c r="M120" s="15">
        <f t="shared" si="13"/>
        <v>330.13049870586656</v>
      </c>
      <c r="O120" s="7"/>
      <c r="P120" s="7"/>
    </row>
    <row r="121" spans="1:16">
      <c r="A121" s="14">
        <v>3006</v>
      </c>
      <c r="B121" s="33">
        <v>3.4</v>
      </c>
      <c r="C121" s="33">
        <v>3.9</v>
      </c>
      <c r="D121" s="33">
        <f t="shared" si="7"/>
        <v>-0.5</v>
      </c>
      <c r="E121" s="33">
        <f t="shared" si="8"/>
        <v>3.65</v>
      </c>
      <c r="F121" s="15">
        <f t="shared" si="9"/>
        <v>78.539816339744831</v>
      </c>
      <c r="G121" s="15">
        <f t="shared" si="10"/>
        <v>506.70747909749775</v>
      </c>
      <c r="H121" s="15">
        <f t="shared" si="11"/>
        <v>1849.4822987058667</v>
      </c>
      <c r="I121" s="3">
        <v>3266.65384974375</v>
      </c>
      <c r="J121" s="15">
        <f t="shared" si="12"/>
        <v>5116.1361484496165</v>
      </c>
      <c r="L121" s="3">
        <v>4786.0056497437499</v>
      </c>
      <c r="M121" s="15">
        <f t="shared" si="13"/>
        <v>330.13049870586656</v>
      </c>
      <c r="O121" s="7"/>
      <c r="P121" s="7"/>
    </row>
    <row r="122" spans="1:16">
      <c r="A122" s="14">
        <v>3111</v>
      </c>
      <c r="B122" s="33">
        <v>5.2249999999999996</v>
      </c>
      <c r="C122" s="33">
        <v>5.0750000000000002</v>
      </c>
      <c r="D122" s="33">
        <f t="shared" si="7"/>
        <v>0.14999999999999947</v>
      </c>
      <c r="E122" s="33">
        <f t="shared" si="8"/>
        <v>5.15</v>
      </c>
      <c r="F122" s="15">
        <f t="shared" si="9"/>
        <v>78.539816339744831</v>
      </c>
      <c r="G122" s="15">
        <f t="shared" si="10"/>
        <v>506.70747909749775</v>
      </c>
      <c r="H122" s="15">
        <f t="shared" si="11"/>
        <v>2609.5435173521137</v>
      </c>
      <c r="I122" s="3">
        <v>3266.65384974375</v>
      </c>
      <c r="J122" s="15">
        <f t="shared" si="12"/>
        <v>5876.1973670958632</v>
      </c>
      <c r="L122" s="3">
        <v>4786.0056497437499</v>
      </c>
      <c r="M122" s="15">
        <f t="shared" si="13"/>
        <v>1090.1917173521133</v>
      </c>
    </row>
    <row r="123" spans="1:16">
      <c r="A123" s="14">
        <v>3112</v>
      </c>
      <c r="B123" s="33">
        <v>3.9249999999999998</v>
      </c>
      <c r="C123" s="33">
        <v>3.9</v>
      </c>
      <c r="D123" s="33">
        <f t="shared" si="7"/>
        <v>2.4999999999999911E-2</v>
      </c>
      <c r="E123" s="33">
        <f t="shared" si="8"/>
        <v>3.9124999999999996</v>
      </c>
      <c r="F123" s="15">
        <f t="shared" si="9"/>
        <v>78.539816339744831</v>
      </c>
      <c r="G123" s="15">
        <f t="shared" si="10"/>
        <v>506.70747909749775</v>
      </c>
      <c r="H123" s="15">
        <f t="shared" si="11"/>
        <v>1982.4930119689598</v>
      </c>
      <c r="I123" s="3">
        <v>3266.65384974375</v>
      </c>
      <c r="J123" s="15">
        <f t="shared" si="12"/>
        <v>5249.1468617127102</v>
      </c>
      <c r="L123" s="3">
        <v>4786.0056497437499</v>
      </c>
      <c r="M123" s="15">
        <f t="shared" si="13"/>
        <v>463.14121196896031</v>
      </c>
    </row>
    <row r="124" spans="1:16">
      <c r="A124" s="14">
        <v>3113</v>
      </c>
      <c r="B124" s="33">
        <v>5.2</v>
      </c>
      <c r="C124" s="33">
        <v>4.7249999999999996</v>
      </c>
      <c r="D124" s="33">
        <f t="shared" si="7"/>
        <v>0.47500000000000053</v>
      </c>
      <c r="E124" s="33">
        <f t="shared" si="8"/>
        <v>4.9625000000000004</v>
      </c>
      <c r="F124" s="15">
        <f t="shared" si="9"/>
        <v>78.539816339744831</v>
      </c>
      <c r="G124" s="15">
        <f t="shared" si="10"/>
        <v>506.70747909749775</v>
      </c>
      <c r="H124" s="15">
        <f t="shared" si="11"/>
        <v>2514.5358650213329</v>
      </c>
      <c r="I124" s="3">
        <v>3266.65384974375</v>
      </c>
      <c r="J124" s="15">
        <f t="shared" si="12"/>
        <v>5781.1897147650834</v>
      </c>
      <c r="L124" s="3">
        <v>4786.0056497437499</v>
      </c>
      <c r="M124" s="15">
        <f t="shared" si="13"/>
        <v>995.18406502133348</v>
      </c>
    </row>
    <row r="125" spans="1:16">
      <c r="A125" s="14">
        <v>3121</v>
      </c>
      <c r="B125" s="33">
        <v>5.4249999999999998</v>
      </c>
      <c r="C125" s="33">
        <v>4.5</v>
      </c>
      <c r="D125" s="33">
        <f t="shared" si="7"/>
        <v>0.92499999999999982</v>
      </c>
      <c r="E125" s="33">
        <f t="shared" si="8"/>
        <v>4.9625000000000004</v>
      </c>
      <c r="F125" s="15">
        <f t="shared" si="9"/>
        <v>78.539816339744831</v>
      </c>
      <c r="G125" s="15">
        <f t="shared" si="10"/>
        <v>506.70747909749775</v>
      </c>
      <c r="H125" s="15">
        <f t="shared" si="11"/>
        <v>2514.5358650213329</v>
      </c>
      <c r="I125" s="3">
        <v>3266.65384974375</v>
      </c>
      <c r="J125" s="15">
        <f t="shared" si="12"/>
        <v>5781.1897147650834</v>
      </c>
      <c r="L125" s="3">
        <v>4786.0056497437499</v>
      </c>
      <c r="M125" s="15">
        <f t="shared" si="13"/>
        <v>995.18406502133348</v>
      </c>
    </row>
    <row r="126" spans="1:16">
      <c r="A126" s="14">
        <v>3122</v>
      </c>
      <c r="B126" s="33">
        <v>5</v>
      </c>
      <c r="C126" s="33">
        <v>5</v>
      </c>
      <c r="D126" s="33">
        <f t="shared" si="7"/>
        <v>0</v>
      </c>
      <c r="E126" s="33">
        <f t="shared" si="8"/>
        <v>5</v>
      </c>
      <c r="F126" s="15">
        <f t="shared" si="9"/>
        <v>78.539816339744831</v>
      </c>
      <c r="G126" s="15">
        <f t="shared" si="10"/>
        <v>506.70747909749775</v>
      </c>
      <c r="H126" s="15">
        <f t="shared" si="11"/>
        <v>2533.5373954874885</v>
      </c>
      <c r="I126" s="3">
        <v>3266.65384974375</v>
      </c>
      <c r="J126" s="15">
        <f t="shared" si="12"/>
        <v>5800.191245231239</v>
      </c>
      <c r="L126" s="3">
        <v>4786.0056497437499</v>
      </c>
      <c r="M126" s="15">
        <f t="shared" si="13"/>
        <v>1014.1855954874891</v>
      </c>
    </row>
    <row r="127" spans="1:16">
      <c r="A127" s="14">
        <v>3123</v>
      </c>
      <c r="B127" s="33">
        <v>3.9750000000000001</v>
      </c>
      <c r="C127" s="33">
        <v>4.0750000000000002</v>
      </c>
      <c r="D127" s="33">
        <f t="shared" si="7"/>
        <v>-0.10000000000000009</v>
      </c>
      <c r="E127" s="33">
        <f t="shared" si="8"/>
        <v>4.0250000000000004</v>
      </c>
      <c r="F127" s="15">
        <f t="shared" si="9"/>
        <v>78.539816339744831</v>
      </c>
      <c r="G127" s="15">
        <f t="shared" si="10"/>
        <v>506.70747909749775</v>
      </c>
      <c r="H127" s="15">
        <f t="shared" si="11"/>
        <v>2039.4976033674286</v>
      </c>
      <c r="I127" s="3">
        <v>3266.65384974375</v>
      </c>
      <c r="J127" s="15">
        <f t="shared" si="12"/>
        <v>5306.1514531111789</v>
      </c>
      <c r="L127" s="3">
        <v>4786.0056497437499</v>
      </c>
      <c r="M127" s="15">
        <f t="shared" si="13"/>
        <v>520.14580336742893</v>
      </c>
    </row>
    <row r="128" spans="1:16">
      <c r="A128" s="14">
        <v>3131</v>
      </c>
      <c r="B128" s="33">
        <v>4.8</v>
      </c>
      <c r="C128" s="33">
        <v>4.1500000000000004</v>
      </c>
      <c r="D128" s="33">
        <f t="shared" si="7"/>
        <v>0.64999999999999947</v>
      </c>
      <c r="E128" s="33">
        <f t="shared" si="8"/>
        <v>4.4749999999999996</v>
      </c>
      <c r="F128" s="15">
        <f t="shared" si="9"/>
        <v>78.539816339744831</v>
      </c>
      <c r="G128" s="15">
        <f t="shared" si="10"/>
        <v>506.70747909749775</v>
      </c>
      <c r="H128" s="15">
        <f t="shared" si="11"/>
        <v>2267.5159689613024</v>
      </c>
      <c r="I128" s="3">
        <v>3266.65384974375</v>
      </c>
      <c r="J128" s="15">
        <f t="shared" si="12"/>
        <v>5534.1698187050524</v>
      </c>
      <c r="L128" s="3">
        <v>4786.0056497437499</v>
      </c>
      <c r="M128" s="15">
        <f t="shared" si="13"/>
        <v>748.16416896130249</v>
      </c>
    </row>
    <row r="129" spans="1:13">
      <c r="A129" s="14">
        <v>3132</v>
      </c>
      <c r="B129" s="33">
        <v>3.85</v>
      </c>
      <c r="C129" s="33">
        <v>3.4</v>
      </c>
      <c r="D129" s="33">
        <f t="shared" si="7"/>
        <v>0.45000000000000018</v>
      </c>
      <c r="E129" s="33">
        <f t="shared" si="8"/>
        <v>3.625</v>
      </c>
      <c r="F129" s="15">
        <f t="shared" si="9"/>
        <v>78.539816339744831</v>
      </c>
      <c r="G129" s="15">
        <f t="shared" si="10"/>
        <v>506.70747909749775</v>
      </c>
      <c r="H129" s="15">
        <f t="shared" si="11"/>
        <v>1836.8146117284293</v>
      </c>
      <c r="I129" s="3">
        <v>3266.65384974375</v>
      </c>
      <c r="J129" s="15">
        <f t="shared" si="12"/>
        <v>5103.4684614721791</v>
      </c>
      <c r="L129" s="3">
        <v>4786.0056497437499</v>
      </c>
      <c r="M129" s="15">
        <f t="shared" si="13"/>
        <v>317.46281172842919</v>
      </c>
    </row>
    <row r="130" spans="1:13">
      <c r="A130" s="14">
        <v>3133</v>
      </c>
      <c r="B130" s="33">
        <v>4.3</v>
      </c>
      <c r="C130" s="33">
        <v>4.05</v>
      </c>
      <c r="D130" s="33">
        <f t="shared" ref="D130:D193" si="14">B130-C130</f>
        <v>0.25</v>
      </c>
      <c r="E130" s="33">
        <f t="shared" ref="E130:E193" si="15">AVERAGE(B130:C130)</f>
        <v>4.1749999999999998</v>
      </c>
      <c r="F130" s="15">
        <f t="shared" ref="F130:F193" si="16">PI()*POWER(5,2)</f>
        <v>78.539816339744831</v>
      </c>
      <c r="G130" s="15">
        <f t="shared" ref="G130:G193" si="17">F130*2.54*2.54</f>
        <v>506.70747909749775</v>
      </c>
      <c r="H130" s="15">
        <f t="shared" ref="H130:H193" si="18">G130*E130</f>
        <v>2115.5037252320531</v>
      </c>
      <c r="I130" s="3">
        <v>3266.65384974375</v>
      </c>
      <c r="J130" s="15">
        <f t="shared" ref="J130:J193" si="19">H130+I130</f>
        <v>5382.1575749758031</v>
      </c>
      <c r="L130" s="3">
        <v>4786.0056497437499</v>
      </c>
      <c r="M130" s="15">
        <f t="shared" ref="M130:M193" si="20">J130-L130</f>
        <v>596.15192523205315</v>
      </c>
    </row>
    <row r="131" spans="1:13">
      <c r="A131" s="14">
        <v>3141</v>
      </c>
      <c r="B131" s="33">
        <v>5.53</v>
      </c>
      <c r="C131" s="33">
        <v>4.7249999999999996</v>
      </c>
      <c r="D131" s="33">
        <f t="shared" si="14"/>
        <v>0.8050000000000006</v>
      </c>
      <c r="E131" s="33">
        <f t="shared" si="15"/>
        <v>5.1274999999999995</v>
      </c>
      <c r="F131" s="15">
        <f t="shared" si="16"/>
        <v>78.539816339744831</v>
      </c>
      <c r="G131" s="15">
        <f t="shared" si="17"/>
        <v>506.70747909749775</v>
      </c>
      <c r="H131" s="15">
        <f t="shared" si="18"/>
        <v>2598.1425990724197</v>
      </c>
      <c r="I131" s="3">
        <v>3266.65384974375</v>
      </c>
      <c r="J131" s="15">
        <f t="shared" si="19"/>
        <v>5864.7964488161697</v>
      </c>
      <c r="L131" s="3">
        <v>4786.0056497437499</v>
      </c>
      <c r="M131" s="15">
        <f t="shared" si="20"/>
        <v>1078.7907990724198</v>
      </c>
    </row>
    <row r="132" spans="1:13">
      <c r="A132" s="14">
        <v>3142</v>
      </c>
      <c r="B132" s="33">
        <v>4.5999999999999996</v>
      </c>
      <c r="C132" s="33">
        <v>3.9750000000000001</v>
      </c>
      <c r="D132" s="33">
        <f t="shared" si="14"/>
        <v>0.62499999999999956</v>
      </c>
      <c r="E132" s="33">
        <f t="shared" si="15"/>
        <v>4.2874999999999996</v>
      </c>
      <c r="F132" s="15">
        <f t="shared" si="16"/>
        <v>78.539816339744831</v>
      </c>
      <c r="G132" s="15">
        <f t="shared" si="17"/>
        <v>506.70747909749775</v>
      </c>
      <c r="H132" s="15">
        <f t="shared" si="18"/>
        <v>2172.5083166305212</v>
      </c>
      <c r="I132" s="3">
        <v>3266.65384974375</v>
      </c>
      <c r="J132" s="15">
        <f t="shared" si="19"/>
        <v>5439.1621663742717</v>
      </c>
      <c r="L132" s="3">
        <v>4786.0056497437499</v>
      </c>
      <c r="M132" s="15">
        <f t="shared" si="20"/>
        <v>653.15651663052176</v>
      </c>
    </row>
    <row r="133" spans="1:13">
      <c r="A133" s="14">
        <v>3143</v>
      </c>
      <c r="B133" s="33">
        <v>5.1749999999999998</v>
      </c>
      <c r="C133" s="33">
        <v>4.5250000000000004</v>
      </c>
      <c r="D133" s="33">
        <f t="shared" si="14"/>
        <v>0.64999999999999947</v>
      </c>
      <c r="E133" s="33">
        <f t="shared" si="15"/>
        <v>4.8499999999999996</v>
      </c>
      <c r="F133" s="15">
        <f t="shared" si="16"/>
        <v>78.539816339744831</v>
      </c>
      <c r="G133" s="15">
        <f t="shared" si="17"/>
        <v>506.70747909749775</v>
      </c>
      <c r="H133" s="15">
        <f t="shared" si="18"/>
        <v>2457.5312736228639</v>
      </c>
      <c r="I133" s="3">
        <v>3266.65384974375</v>
      </c>
      <c r="J133" s="15">
        <f t="shared" si="19"/>
        <v>5724.1851233666139</v>
      </c>
      <c r="L133" s="3">
        <v>4786.0056497437499</v>
      </c>
      <c r="M133" s="15">
        <f t="shared" si="20"/>
        <v>938.17947362286395</v>
      </c>
    </row>
    <row r="134" spans="1:13">
      <c r="A134" s="14">
        <v>3211</v>
      </c>
      <c r="B134" s="33">
        <v>4.6749999999999998</v>
      </c>
      <c r="C134" s="33">
        <v>3.875</v>
      </c>
      <c r="D134" s="33">
        <f t="shared" si="14"/>
        <v>0.79999999999999982</v>
      </c>
      <c r="E134" s="33">
        <f t="shared" si="15"/>
        <v>4.2750000000000004</v>
      </c>
      <c r="F134" s="15">
        <f t="shared" si="16"/>
        <v>78.539816339744831</v>
      </c>
      <c r="G134" s="15">
        <f t="shared" si="17"/>
        <v>506.70747909749775</v>
      </c>
      <c r="H134" s="15">
        <f t="shared" si="18"/>
        <v>2166.174473141803</v>
      </c>
      <c r="I134" s="3">
        <v>3266.65384974375</v>
      </c>
      <c r="J134" s="15">
        <f t="shared" si="19"/>
        <v>5432.8283228855526</v>
      </c>
      <c r="L134" s="3">
        <v>4786.0056497437499</v>
      </c>
      <c r="M134" s="15">
        <f t="shared" si="20"/>
        <v>646.82267314180262</v>
      </c>
    </row>
    <row r="135" spans="1:13">
      <c r="A135" s="14">
        <v>3212</v>
      </c>
      <c r="B135" s="33">
        <v>4.3</v>
      </c>
      <c r="C135" s="33">
        <v>3.5249999999999999</v>
      </c>
      <c r="D135" s="33">
        <f t="shared" si="14"/>
        <v>0.77499999999999991</v>
      </c>
      <c r="E135" s="33">
        <f t="shared" si="15"/>
        <v>3.9124999999999996</v>
      </c>
      <c r="F135" s="15">
        <f t="shared" si="16"/>
        <v>78.539816339744831</v>
      </c>
      <c r="G135" s="15">
        <f t="shared" si="17"/>
        <v>506.70747909749775</v>
      </c>
      <c r="H135" s="15">
        <f t="shared" si="18"/>
        <v>1982.4930119689598</v>
      </c>
      <c r="I135" s="3">
        <v>3266.65384974375</v>
      </c>
      <c r="J135" s="15">
        <f t="shared" si="19"/>
        <v>5249.1468617127102</v>
      </c>
      <c r="L135" s="3">
        <v>4786.0056497437499</v>
      </c>
      <c r="M135" s="15">
        <f t="shared" si="20"/>
        <v>463.14121196896031</v>
      </c>
    </row>
    <row r="136" spans="1:13">
      <c r="A136" s="14">
        <v>3213</v>
      </c>
      <c r="B136" s="33">
        <v>3.95</v>
      </c>
      <c r="C136" s="33">
        <v>3.45</v>
      </c>
      <c r="D136" s="33">
        <f t="shared" si="14"/>
        <v>0.5</v>
      </c>
      <c r="E136" s="33">
        <f t="shared" si="15"/>
        <v>3.7</v>
      </c>
      <c r="F136" s="15">
        <f t="shared" si="16"/>
        <v>78.539816339744831</v>
      </c>
      <c r="G136" s="15">
        <f t="shared" si="17"/>
        <v>506.70747909749775</v>
      </c>
      <c r="H136" s="15">
        <f t="shared" si="18"/>
        <v>1874.8176726607417</v>
      </c>
      <c r="I136" s="3">
        <v>3266.65384974375</v>
      </c>
      <c r="J136" s="15">
        <f t="shared" si="19"/>
        <v>5141.4715224044921</v>
      </c>
      <c r="L136" s="3">
        <v>4786.0056497437499</v>
      </c>
      <c r="M136" s="15">
        <f t="shared" si="20"/>
        <v>355.46587266074221</v>
      </c>
    </row>
    <row r="137" spans="1:13">
      <c r="A137" s="14">
        <v>3221</v>
      </c>
      <c r="B137" s="33">
        <v>4.7</v>
      </c>
      <c r="C137" s="33">
        <v>4.2750000000000004</v>
      </c>
      <c r="D137" s="33">
        <f t="shared" si="14"/>
        <v>0.42499999999999982</v>
      </c>
      <c r="E137" s="33">
        <f t="shared" si="15"/>
        <v>4.4875000000000007</v>
      </c>
      <c r="F137" s="15">
        <f t="shared" si="16"/>
        <v>78.539816339744831</v>
      </c>
      <c r="G137" s="15">
        <f t="shared" si="17"/>
        <v>506.70747909749775</v>
      </c>
      <c r="H137" s="15">
        <f t="shared" si="18"/>
        <v>2273.8498124500215</v>
      </c>
      <c r="I137" s="3">
        <v>3266.65384974375</v>
      </c>
      <c r="J137" s="15">
        <f t="shared" si="19"/>
        <v>5540.5036621937716</v>
      </c>
      <c r="L137" s="3">
        <v>4786.0056497437499</v>
      </c>
      <c r="M137" s="15">
        <f t="shared" si="20"/>
        <v>754.49801245002163</v>
      </c>
    </row>
    <row r="138" spans="1:13">
      <c r="A138" s="14">
        <v>3222</v>
      </c>
      <c r="B138" s="33">
        <v>6.125</v>
      </c>
      <c r="C138" s="33">
        <v>5.4</v>
      </c>
      <c r="D138" s="33">
        <f t="shared" si="14"/>
        <v>0.72499999999999964</v>
      </c>
      <c r="E138" s="33">
        <f t="shared" si="15"/>
        <v>5.7625000000000002</v>
      </c>
      <c r="F138" s="15">
        <f t="shared" si="16"/>
        <v>78.539816339744831</v>
      </c>
      <c r="G138" s="15">
        <f t="shared" si="17"/>
        <v>506.70747909749775</v>
      </c>
      <c r="H138" s="15">
        <f t="shared" si="18"/>
        <v>2919.901848299331</v>
      </c>
      <c r="I138" s="3">
        <v>3266.65384974375</v>
      </c>
      <c r="J138" s="15">
        <f t="shared" si="19"/>
        <v>6186.5556980430811</v>
      </c>
      <c r="L138" s="3">
        <v>4786.0056497437499</v>
      </c>
      <c r="M138" s="15">
        <f t="shared" si="20"/>
        <v>1400.5500482993311</v>
      </c>
    </row>
    <row r="139" spans="1:13">
      <c r="A139" s="14">
        <v>3223</v>
      </c>
      <c r="B139" s="33">
        <v>3.875</v>
      </c>
      <c r="C139" s="33">
        <v>3.875</v>
      </c>
      <c r="D139" s="33">
        <f t="shared" si="14"/>
        <v>0</v>
      </c>
      <c r="E139" s="33">
        <f t="shared" si="15"/>
        <v>3.875</v>
      </c>
      <c r="F139" s="15">
        <f t="shared" si="16"/>
        <v>78.539816339744831</v>
      </c>
      <c r="G139" s="15">
        <f t="shared" si="17"/>
        <v>506.70747909749775</v>
      </c>
      <c r="H139" s="15">
        <f t="shared" si="18"/>
        <v>1963.4914815028037</v>
      </c>
      <c r="I139" s="3">
        <v>3266.65384974375</v>
      </c>
      <c r="J139" s="15">
        <f t="shared" si="19"/>
        <v>5230.1453312465537</v>
      </c>
      <c r="L139" s="3">
        <v>4786.0056497437499</v>
      </c>
      <c r="M139" s="15">
        <f t="shared" si="20"/>
        <v>444.1396815028038</v>
      </c>
    </row>
    <row r="140" spans="1:13">
      <c r="A140" s="14">
        <v>3231</v>
      </c>
      <c r="B140" s="33">
        <v>3.2749999999999999</v>
      </c>
      <c r="C140" s="33">
        <v>3.65</v>
      </c>
      <c r="D140" s="33">
        <f t="shared" si="14"/>
        <v>-0.375</v>
      </c>
      <c r="E140" s="33">
        <f t="shared" si="15"/>
        <v>3.4624999999999999</v>
      </c>
      <c r="F140" s="15">
        <f t="shared" si="16"/>
        <v>78.539816339744831</v>
      </c>
      <c r="G140" s="15">
        <f t="shared" si="17"/>
        <v>506.70747909749775</v>
      </c>
      <c r="H140" s="15">
        <f t="shared" si="18"/>
        <v>1754.474646375086</v>
      </c>
      <c r="I140" s="3">
        <v>3266.65384974375</v>
      </c>
      <c r="J140" s="15">
        <f t="shared" si="19"/>
        <v>5021.1284961188358</v>
      </c>
      <c r="L140" s="3">
        <v>4786.0056497437499</v>
      </c>
      <c r="M140" s="15">
        <f t="shared" si="20"/>
        <v>235.12284637508583</v>
      </c>
    </row>
    <row r="141" spans="1:13">
      <c r="A141" s="14">
        <v>3232</v>
      </c>
      <c r="B141" s="33">
        <v>5.0999999999999996</v>
      </c>
      <c r="C141" s="33">
        <v>5.0750000000000002</v>
      </c>
      <c r="D141" s="33">
        <f t="shared" si="14"/>
        <v>2.4999999999999467E-2</v>
      </c>
      <c r="E141" s="33">
        <f t="shared" si="15"/>
        <v>5.0875000000000004</v>
      </c>
      <c r="F141" s="15">
        <f t="shared" si="16"/>
        <v>78.539816339744831</v>
      </c>
      <c r="G141" s="15">
        <f t="shared" si="17"/>
        <v>506.70747909749775</v>
      </c>
      <c r="H141" s="15">
        <f t="shared" si="18"/>
        <v>2577.8742999085198</v>
      </c>
      <c r="I141" s="3">
        <v>3266.65384974375</v>
      </c>
      <c r="J141" s="15">
        <f t="shared" si="19"/>
        <v>5844.5281496522693</v>
      </c>
      <c r="L141" s="3">
        <v>4786.0056497437499</v>
      </c>
      <c r="M141" s="15">
        <f t="shared" si="20"/>
        <v>1058.5224999085194</v>
      </c>
    </row>
    <row r="142" spans="1:13">
      <c r="A142" s="14">
        <v>3233</v>
      </c>
      <c r="B142" s="33">
        <v>4.5999999999999996</v>
      </c>
      <c r="C142" s="33">
        <v>4.9000000000000004</v>
      </c>
      <c r="D142" s="33">
        <f t="shared" si="14"/>
        <v>-0.30000000000000071</v>
      </c>
      <c r="E142" s="33">
        <f t="shared" si="15"/>
        <v>4.75</v>
      </c>
      <c r="F142" s="15">
        <f t="shared" si="16"/>
        <v>78.539816339744831</v>
      </c>
      <c r="G142" s="15">
        <f t="shared" si="17"/>
        <v>506.70747909749775</v>
      </c>
      <c r="H142" s="15">
        <f t="shared" si="18"/>
        <v>2406.8605257131144</v>
      </c>
      <c r="I142" s="3">
        <v>3266.65384974375</v>
      </c>
      <c r="J142" s="15">
        <f t="shared" si="19"/>
        <v>5673.5143754568644</v>
      </c>
      <c r="L142" s="3">
        <v>4786.0056497437499</v>
      </c>
      <c r="M142" s="15">
        <f t="shared" si="20"/>
        <v>887.50872571311447</v>
      </c>
    </row>
    <row r="143" spans="1:13">
      <c r="A143" s="14">
        <v>3241</v>
      </c>
      <c r="B143" s="33">
        <v>4.05</v>
      </c>
      <c r="C143" s="33">
        <v>4</v>
      </c>
      <c r="D143" s="33">
        <f t="shared" si="14"/>
        <v>4.9999999999999822E-2</v>
      </c>
      <c r="E143" s="33">
        <f t="shared" si="15"/>
        <v>4.0250000000000004</v>
      </c>
      <c r="F143" s="15">
        <f t="shared" si="16"/>
        <v>78.539816339744831</v>
      </c>
      <c r="G143" s="15">
        <f t="shared" si="17"/>
        <v>506.70747909749775</v>
      </c>
      <c r="H143" s="15">
        <f t="shared" si="18"/>
        <v>2039.4976033674286</v>
      </c>
      <c r="I143" s="3">
        <v>3266.65384974375</v>
      </c>
      <c r="J143" s="15">
        <f t="shared" si="19"/>
        <v>5306.1514531111789</v>
      </c>
      <c r="L143" s="3">
        <v>4786.0056497437499</v>
      </c>
      <c r="M143" s="15">
        <f t="shared" si="20"/>
        <v>520.14580336742893</v>
      </c>
    </row>
    <row r="144" spans="1:13">
      <c r="A144" s="14">
        <v>3242</v>
      </c>
      <c r="B144" s="33">
        <v>6.1749999999999998</v>
      </c>
      <c r="C144" s="33">
        <v>5.2249999999999996</v>
      </c>
      <c r="D144" s="33">
        <f t="shared" si="14"/>
        <v>0.95000000000000018</v>
      </c>
      <c r="E144" s="33">
        <f t="shared" si="15"/>
        <v>5.6999999999999993</v>
      </c>
      <c r="F144" s="15">
        <f t="shared" si="16"/>
        <v>78.539816339744831</v>
      </c>
      <c r="G144" s="15">
        <f t="shared" si="17"/>
        <v>506.70747909749775</v>
      </c>
      <c r="H144" s="15">
        <f t="shared" si="18"/>
        <v>2888.2326308557367</v>
      </c>
      <c r="I144" s="3">
        <v>3266.65384974375</v>
      </c>
      <c r="J144" s="15">
        <f t="shared" si="19"/>
        <v>6154.8864805994872</v>
      </c>
      <c r="L144" s="3">
        <v>4786.0056497437499</v>
      </c>
      <c r="M144" s="15">
        <f t="shared" si="20"/>
        <v>1368.8808308557373</v>
      </c>
    </row>
    <row r="145" spans="1:16">
      <c r="A145" s="14">
        <v>3243</v>
      </c>
      <c r="B145" s="33">
        <v>4.8499999999999996</v>
      </c>
      <c r="C145" s="33">
        <v>4.0250000000000004</v>
      </c>
      <c r="D145" s="33">
        <f t="shared" si="14"/>
        <v>0.82499999999999929</v>
      </c>
      <c r="E145" s="33">
        <f t="shared" si="15"/>
        <v>4.4375</v>
      </c>
      <c r="F145" s="15">
        <f t="shared" si="16"/>
        <v>78.539816339744831</v>
      </c>
      <c r="G145" s="15">
        <f t="shared" si="17"/>
        <v>506.70747909749775</v>
      </c>
      <c r="H145" s="15">
        <f t="shared" si="18"/>
        <v>2248.5144384951464</v>
      </c>
      <c r="I145" s="3">
        <v>3266.65384974375</v>
      </c>
      <c r="J145" s="15">
        <f t="shared" si="19"/>
        <v>5515.1682882388959</v>
      </c>
      <c r="L145" s="3">
        <v>4786.0056497437499</v>
      </c>
      <c r="M145" s="15">
        <f t="shared" si="20"/>
        <v>729.16263849514598</v>
      </c>
    </row>
    <row r="146" spans="1:16">
      <c r="A146" s="14">
        <v>3311</v>
      </c>
      <c r="B146" s="33">
        <v>4.5750000000000002</v>
      </c>
      <c r="C146" s="33">
        <v>4.6749999999999998</v>
      </c>
      <c r="D146" s="33">
        <f t="shared" si="14"/>
        <v>-9.9999999999999645E-2</v>
      </c>
      <c r="E146" s="33">
        <f t="shared" si="15"/>
        <v>4.625</v>
      </c>
      <c r="F146" s="15">
        <f t="shared" si="16"/>
        <v>78.539816339744831</v>
      </c>
      <c r="G146" s="15">
        <f t="shared" si="17"/>
        <v>506.70747909749775</v>
      </c>
      <c r="H146" s="15">
        <f t="shared" si="18"/>
        <v>2343.5220908259271</v>
      </c>
      <c r="I146" s="3">
        <v>3266.65384974375</v>
      </c>
      <c r="J146" s="15">
        <f t="shared" si="19"/>
        <v>5610.1759405696776</v>
      </c>
      <c r="L146" s="3">
        <v>4786.0056497437499</v>
      </c>
      <c r="M146" s="15">
        <f t="shared" si="20"/>
        <v>824.17029082592762</v>
      </c>
    </row>
    <row r="147" spans="1:16">
      <c r="A147" s="14">
        <v>3312</v>
      </c>
      <c r="B147" s="33">
        <v>4</v>
      </c>
      <c r="C147" s="33">
        <v>4</v>
      </c>
      <c r="D147" s="33">
        <f t="shared" si="14"/>
        <v>0</v>
      </c>
      <c r="E147" s="33">
        <f t="shared" si="15"/>
        <v>4</v>
      </c>
      <c r="F147" s="15">
        <f t="shared" si="16"/>
        <v>78.539816339744831</v>
      </c>
      <c r="G147" s="15">
        <f t="shared" si="17"/>
        <v>506.70747909749775</v>
      </c>
      <c r="H147" s="15">
        <f t="shared" si="18"/>
        <v>2026.829916389991</v>
      </c>
      <c r="I147" s="3">
        <v>3266.65384974375</v>
      </c>
      <c r="J147" s="15">
        <f t="shared" si="19"/>
        <v>5293.4837661337406</v>
      </c>
      <c r="L147" s="3">
        <v>4786.0056497437499</v>
      </c>
      <c r="M147" s="15">
        <f t="shared" si="20"/>
        <v>507.47811638999065</v>
      </c>
    </row>
    <row r="148" spans="1:16">
      <c r="A148" s="14">
        <v>3313</v>
      </c>
      <c r="B148" s="33">
        <v>3.75</v>
      </c>
      <c r="C148" s="33">
        <v>3.8</v>
      </c>
      <c r="D148" s="33">
        <f t="shared" si="14"/>
        <v>-4.9999999999999822E-2</v>
      </c>
      <c r="E148" s="33">
        <f t="shared" si="15"/>
        <v>3.7749999999999999</v>
      </c>
      <c r="F148" s="15">
        <f t="shared" si="16"/>
        <v>78.539816339744831</v>
      </c>
      <c r="G148" s="15">
        <f t="shared" si="17"/>
        <v>506.70747909749775</v>
      </c>
      <c r="H148" s="15">
        <f t="shared" si="18"/>
        <v>1912.820733593054</v>
      </c>
      <c r="I148" s="3">
        <v>3266.65384974375</v>
      </c>
      <c r="J148" s="15">
        <f t="shared" si="19"/>
        <v>5179.4745833368042</v>
      </c>
      <c r="L148" s="3">
        <v>4786.0056497437499</v>
      </c>
      <c r="M148" s="15">
        <f t="shared" si="20"/>
        <v>393.46893359305432</v>
      </c>
    </row>
    <row r="149" spans="1:16">
      <c r="A149" s="14">
        <v>3321</v>
      </c>
      <c r="B149" s="33">
        <v>5.8250000000000002</v>
      </c>
      <c r="C149" s="33">
        <v>5.1749999999999998</v>
      </c>
      <c r="D149" s="33">
        <f t="shared" si="14"/>
        <v>0.65000000000000036</v>
      </c>
      <c r="E149" s="33">
        <f t="shared" si="15"/>
        <v>5.5</v>
      </c>
      <c r="F149" s="15">
        <f t="shared" si="16"/>
        <v>78.539816339744831</v>
      </c>
      <c r="G149" s="15">
        <f t="shared" si="17"/>
        <v>506.70747909749775</v>
      </c>
      <c r="H149" s="15">
        <f t="shared" si="18"/>
        <v>2786.8911350362378</v>
      </c>
      <c r="I149" s="3">
        <v>3266.65384974375</v>
      </c>
      <c r="J149" s="15">
        <f t="shared" si="19"/>
        <v>6053.5449847799882</v>
      </c>
      <c r="L149" s="3">
        <v>4786.0056497437499</v>
      </c>
      <c r="M149" s="15">
        <f t="shared" si="20"/>
        <v>1267.5393350362383</v>
      </c>
    </row>
    <row r="150" spans="1:16">
      <c r="A150" s="14">
        <v>3322</v>
      </c>
      <c r="B150" s="33">
        <v>4.3</v>
      </c>
      <c r="C150" s="33">
        <v>4.375</v>
      </c>
      <c r="D150" s="33">
        <f t="shared" si="14"/>
        <v>-7.5000000000000178E-2</v>
      </c>
      <c r="E150" s="33">
        <f t="shared" si="15"/>
        <v>4.3375000000000004</v>
      </c>
      <c r="F150" s="15">
        <f t="shared" si="16"/>
        <v>78.539816339744831</v>
      </c>
      <c r="G150" s="15">
        <f t="shared" si="17"/>
        <v>506.70747909749775</v>
      </c>
      <c r="H150" s="15">
        <f t="shared" si="18"/>
        <v>2197.8436905853969</v>
      </c>
      <c r="I150" s="3">
        <v>3266.65384974375</v>
      </c>
      <c r="J150" s="15">
        <f t="shared" si="19"/>
        <v>5464.4975403291464</v>
      </c>
      <c r="L150" s="3">
        <v>4786.0056497437499</v>
      </c>
      <c r="M150" s="15">
        <f t="shared" si="20"/>
        <v>678.4918905853965</v>
      </c>
    </row>
    <row r="151" spans="1:16">
      <c r="A151" s="14">
        <v>3323</v>
      </c>
      <c r="B151" s="33">
        <v>3.6</v>
      </c>
      <c r="C151" s="33">
        <v>3.5249999999999999</v>
      </c>
      <c r="D151" s="33">
        <f t="shared" si="14"/>
        <v>7.5000000000000178E-2</v>
      </c>
      <c r="E151" s="33">
        <f t="shared" si="15"/>
        <v>3.5625</v>
      </c>
      <c r="F151" s="15">
        <f t="shared" si="16"/>
        <v>78.539816339744831</v>
      </c>
      <c r="G151" s="15">
        <f t="shared" si="17"/>
        <v>506.70747909749775</v>
      </c>
      <c r="H151" s="15">
        <f t="shared" si="18"/>
        <v>1805.1453942848357</v>
      </c>
      <c r="I151" s="3">
        <v>3266.65384974375</v>
      </c>
      <c r="J151" s="15">
        <f t="shared" si="19"/>
        <v>5071.7992440285852</v>
      </c>
      <c r="L151" s="3">
        <v>4786.0056497437499</v>
      </c>
      <c r="M151" s="15">
        <f t="shared" si="20"/>
        <v>285.79359428483531</v>
      </c>
    </row>
    <row r="152" spans="1:16">
      <c r="A152" s="14">
        <v>3331</v>
      </c>
      <c r="B152" s="33">
        <v>4.5</v>
      </c>
      <c r="C152" s="33">
        <v>5.0750000000000002</v>
      </c>
      <c r="D152" s="33">
        <f t="shared" si="14"/>
        <v>-0.57500000000000018</v>
      </c>
      <c r="E152" s="33">
        <f t="shared" si="15"/>
        <v>4.7874999999999996</v>
      </c>
      <c r="F152" s="15">
        <f t="shared" si="16"/>
        <v>78.539816339744831</v>
      </c>
      <c r="G152" s="15">
        <f t="shared" si="17"/>
        <v>506.70747909749775</v>
      </c>
      <c r="H152" s="15">
        <f t="shared" si="18"/>
        <v>2425.8620561792704</v>
      </c>
      <c r="I152" s="3">
        <v>3266.65384974375</v>
      </c>
      <c r="J152" s="15">
        <f t="shared" si="19"/>
        <v>5692.5159059230209</v>
      </c>
      <c r="L152" s="3">
        <v>4786.0056497437499</v>
      </c>
      <c r="M152" s="15">
        <f t="shared" si="20"/>
        <v>906.51025617927098</v>
      </c>
    </row>
    <row r="153" spans="1:16">
      <c r="A153" s="14">
        <v>3332</v>
      </c>
      <c r="B153" s="33">
        <v>3.375</v>
      </c>
      <c r="C153" s="33">
        <v>3.6</v>
      </c>
      <c r="D153" s="33">
        <f t="shared" si="14"/>
        <v>-0.22500000000000009</v>
      </c>
      <c r="E153" s="33">
        <f t="shared" si="15"/>
        <v>3.4874999999999998</v>
      </c>
      <c r="F153" s="15">
        <f t="shared" si="16"/>
        <v>78.539816339744831</v>
      </c>
      <c r="G153" s="15">
        <f t="shared" si="17"/>
        <v>506.70747909749775</v>
      </c>
      <c r="H153" s="15">
        <f t="shared" si="18"/>
        <v>1767.1423333525233</v>
      </c>
      <c r="I153" s="3">
        <v>3266.65384974375</v>
      </c>
      <c r="J153" s="15">
        <f t="shared" si="19"/>
        <v>5033.7961830962731</v>
      </c>
      <c r="L153" s="3">
        <v>4786.0056497437499</v>
      </c>
      <c r="M153" s="15">
        <f t="shared" si="20"/>
        <v>247.7905333525232</v>
      </c>
    </row>
    <row r="154" spans="1:16">
      <c r="A154" s="14">
        <v>3333</v>
      </c>
      <c r="B154" s="33">
        <v>3.75</v>
      </c>
      <c r="C154" s="33">
        <v>3.6</v>
      </c>
      <c r="D154" s="33">
        <f t="shared" si="14"/>
        <v>0.14999999999999991</v>
      </c>
      <c r="E154" s="33">
        <f t="shared" si="15"/>
        <v>3.6749999999999998</v>
      </c>
      <c r="F154" s="15">
        <f t="shared" si="16"/>
        <v>78.539816339744831</v>
      </c>
      <c r="G154" s="15">
        <f t="shared" si="17"/>
        <v>506.70747909749775</v>
      </c>
      <c r="H154" s="15">
        <f t="shared" si="18"/>
        <v>1862.1499856833041</v>
      </c>
      <c r="I154" s="3">
        <v>3266.65384974375</v>
      </c>
      <c r="J154" s="15">
        <f t="shared" si="19"/>
        <v>5128.8038354270539</v>
      </c>
      <c r="L154" s="3">
        <v>4786.0056497437499</v>
      </c>
      <c r="M154" s="15">
        <f t="shared" si="20"/>
        <v>342.79818568330393</v>
      </c>
    </row>
    <row r="155" spans="1:16">
      <c r="A155" s="14">
        <v>3341</v>
      </c>
      <c r="B155" s="33">
        <v>5.75</v>
      </c>
      <c r="C155" s="33">
        <v>5.625</v>
      </c>
      <c r="D155" s="33">
        <f t="shared" si="14"/>
        <v>0.125</v>
      </c>
      <c r="E155" s="33">
        <f t="shared" si="15"/>
        <v>5.6875</v>
      </c>
      <c r="F155" s="15">
        <f t="shared" si="16"/>
        <v>78.539816339744831</v>
      </c>
      <c r="G155" s="15">
        <f t="shared" si="17"/>
        <v>506.70747909749775</v>
      </c>
      <c r="H155" s="15">
        <f t="shared" si="18"/>
        <v>2881.8987873670185</v>
      </c>
      <c r="I155" s="3">
        <v>3266.65384974375</v>
      </c>
      <c r="J155" s="15">
        <f t="shared" si="19"/>
        <v>6148.552637110768</v>
      </c>
      <c r="L155" s="3">
        <v>4786.0056497437499</v>
      </c>
      <c r="M155" s="15">
        <f t="shared" si="20"/>
        <v>1362.5469873670181</v>
      </c>
    </row>
    <row r="156" spans="1:16">
      <c r="A156" s="14">
        <v>3342</v>
      </c>
      <c r="B156" s="33">
        <v>4.375</v>
      </c>
      <c r="C156" s="33">
        <v>4.0750000000000002</v>
      </c>
      <c r="D156" s="33">
        <f t="shared" si="14"/>
        <v>0.29999999999999982</v>
      </c>
      <c r="E156" s="33">
        <f t="shared" si="15"/>
        <v>4.2249999999999996</v>
      </c>
      <c r="F156" s="15">
        <f t="shared" si="16"/>
        <v>78.539816339744831</v>
      </c>
      <c r="G156" s="15">
        <f t="shared" si="17"/>
        <v>506.70747909749775</v>
      </c>
      <c r="H156" s="15">
        <f t="shared" si="18"/>
        <v>2140.8390991869278</v>
      </c>
      <c r="I156" s="3">
        <v>3266.65384974375</v>
      </c>
      <c r="J156" s="15">
        <f t="shared" si="19"/>
        <v>5407.4929489306778</v>
      </c>
      <c r="L156" s="3">
        <v>4786.0056497437499</v>
      </c>
      <c r="M156" s="15">
        <f t="shared" si="20"/>
        <v>621.48729918692788</v>
      </c>
    </row>
    <row r="157" spans="1:16">
      <c r="A157" s="14">
        <v>3343</v>
      </c>
      <c r="B157" s="33">
        <v>4.25</v>
      </c>
      <c r="C157" s="33">
        <v>4.375</v>
      </c>
      <c r="D157" s="33">
        <f t="shared" si="14"/>
        <v>-0.125</v>
      </c>
      <c r="E157" s="33">
        <f t="shared" si="15"/>
        <v>4.3125</v>
      </c>
      <c r="F157" s="15">
        <f t="shared" si="16"/>
        <v>78.539816339744831</v>
      </c>
      <c r="G157" s="15">
        <f t="shared" si="17"/>
        <v>506.70747909749775</v>
      </c>
      <c r="H157" s="15">
        <f t="shared" si="18"/>
        <v>2185.176003607959</v>
      </c>
      <c r="I157" s="3">
        <v>3266.65384974375</v>
      </c>
      <c r="J157" s="15">
        <f t="shared" si="19"/>
        <v>5451.8298533517091</v>
      </c>
      <c r="L157" s="3">
        <v>4786.0056497437499</v>
      </c>
      <c r="M157" s="15">
        <f t="shared" si="20"/>
        <v>665.82420360795913</v>
      </c>
    </row>
    <row r="158" spans="1:16">
      <c r="A158" s="14">
        <v>4001</v>
      </c>
      <c r="B158" s="33">
        <v>4.25</v>
      </c>
      <c r="C158" s="33">
        <v>4.375</v>
      </c>
      <c r="D158" s="33">
        <f t="shared" si="14"/>
        <v>-0.125</v>
      </c>
      <c r="E158" s="33">
        <f t="shared" si="15"/>
        <v>4.3125</v>
      </c>
      <c r="F158" s="15">
        <f t="shared" si="16"/>
        <v>78.539816339744831</v>
      </c>
      <c r="G158" s="15">
        <f t="shared" si="17"/>
        <v>506.70747909749775</v>
      </c>
      <c r="H158" s="15">
        <f t="shared" si="18"/>
        <v>2185.176003607959</v>
      </c>
      <c r="I158" s="3">
        <v>3266.65384974375</v>
      </c>
      <c r="J158" s="15">
        <f t="shared" si="19"/>
        <v>5451.8298533517091</v>
      </c>
      <c r="L158" s="3">
        <v>4786.0056497437499</v>
      </c>
      <c r="M158" s="15">
        <f t="shared" si="20"/>
        <v>665.82420360795913</v>
      </c>
      <c r="O158" s="7"/>
      <c r="P158" s="7"/>
    </row>
    <row r="159" spans="1:16">
      <c r="A159" s="14">
        <v>4002</v>
      </c>
      <c r="B159" s="33">
        <v>4.25</v>
      </c>
      <c r="C159" s="33">
        <v>4.375</v>
      </c>
      <c r="D159" s="33">
        <f t="shared" si="14"/>
        <v>-0.125</v>
      </c>
      <c r="E159" s="33">
        <f t="shared" si="15"/>
        <v>4.3125</v>
      </c>
      <c r="F159" s="15">
        <f t="shared" si="16"/>
        <v>78.539816339744831</v>
      </c>
      <c r="G159" s="15">
        <f t="shared" si="17"/>
        <v>506.70747909749775</v>
      </c>
      <c r="H159" s="15">
        <f t="shared" si="18"/>
        <v>2185.176003607959</v>
      </c>
      <c r="I159" s="3">
        <v>3266.65384974375</v>
      </c>
      <c r="J159" s="15">
        <f t="shared" si="19"/>
        <v>5451.8298533517091</v>
      </c>
      <c r="L159" s="3">
        <v>4786.0056497437499</v>
      </c>
      <c r="M159" s="15">
        <f t="shared" si="20"/>
        <v>665.82420360795913</v>
      </c>
      <c r="O159" s="7"/>
      <c r="P159" s="7"/>
    </row>
    <row r="160" spans="1:16">
      <c r="A160" s="14">
        <v>4003</v>
      </c>
      <c r="B160" s="33">
        <v>4.25</v>
      </c>
      <c r="C160" s="33">
        <v>4.375</v>
      </c>
      <c r="D160" s="33">
        <f t="shared" si="14"/>
        <v>-0.125</v>
      </c>
      <c r="E160" s="33">
        <f t="shared" si="15"/>
        <v>4.3125</v>
      </c>
      <c r="F160" s="15">
        <f t="shared" si="16"/>
        <v>78.539816339744831</v>
      </c>
      <c r="G160" s="15">
        <f t="shared" si="17"/>
        <v>506.70747909749775</v>
      </c>
      <c r="H160" s="15">
        <f t="shared" si="18"/>
        <v>2185.176003607959</v>
      </c>
      <c r="I160" s="3">
        <v>3266.65384974375</v>
      </c>
      <c r="J160" s="15">
        <f t="shared" si="19"/>
        <v>5451.8298533517091</v>
      </c>
      <c r="L160" s="3">
        <v>4786.0056497437499</v>
      </c>
      <c r="M160" s="15">
        <f t="shared" si="20"/>
        <v>665.82420360795913</v>
      </c>
      <c r="O160" s="7"/>
      <c r="P160" s="7"/>
    </row>
    <row r="161" spans="1:16">
      <c r="A161" s="16">
        <v>4004</v>
      </c>
      <c r="B161" s="33">
        <v>4.25</v>
      </c>
      <c r="C161" s="33">
        <v>4.375</v>
      </c>
      <c r="D161" s="33">
        <f t="shared" si="14"/>
        <v>-0.125</v>
      </c>
      <c r="E161" s="33">
        <f t="shared" si="15"/>
        <v>4.3125</v>
      </c>
      <c r="F161" s="15">
        <f t="shared" si="16"/>
        <v>78.539816339744831</v>
      </c>
      <c r="G161" s="15">
        <f t="shared" si="17"/>
        <v>506.70747909749775</v>
      </c>
      <c r="H161" s="15">
        <f t="shared" si="18"/>
        <v>2185.176003607959</v>
      </c>
      <c r="I161" s="3">
        <v>3266.65384974375</v>
      </c>
      <c r="J161" s="15">
        <f t="shared" si="19"/>
        <v>5451.8298533517091</v>
      </c>
      <c r="L161" s="3">
        <v>4786.0056497437499</v>
      </c>
      <c r="M161" s="15">
        <f t="shared" si="20"/>
        <v>665.82420360795913</v>
      </c>
      <c r="O161" s="7"/>
      <c r="P161" s="7"/>
    </row>
    <row r="162" spans="1:16">
      <c r="A162" s="14">
        <v>4005</v>
      </c>
      <c r="B162" s="33">
        <v>4.25</v>
      </c>
      <c r="C162" s="33">
        <v>4.375</v>
      </c>
      <c r="D162" s="33">
        <f t="shared" si="14"/>
        <v>-0.125</v>
      </c>
      <c r="E162" s="33">
        <f t="shared" si="15"/>
        <v>4.3125</v>
      </c>
      <c r="F162" s="15">
        <f t="shared" si="16"/>
        <v>78.539816339744831</v>
      </c>
      <c r="G162" s="15">
        <f t="shared" si="17"/>
        <v>506.70747909749775</v>
      </c>
      <c r="H162" s="15">
        <f t="shared" si="18"/>
        <v>2185.176003607959</v>
      </c>
      <c r="I162" s="3">
        <v>3266.65384974375</v>
      </c>
      <c r="J162" s="15">
        <f t="shared" si="19"/>
        <v>5451.8298533517091</v>
      </c>
      <c r="L162" s="3">
        <v>4786.0056497437499</v>
      </c>
      <c r="M162" s="15">
        <f t="shared" si="20"/>
        <v>665.82420360795913</v>
      </c>
      <c r="O162" s="7"/>
      <c r="P162" s="7"/>
    </row>
    <row r="163" spans="1:16">
      <c r="A163" s="14">
        <v>4006</v>
      </c>
      <c r="B163" s="33">
        <v>4.25</v>
      </c>
      <c r="C163" s="33">
        <v>4.375</v>
      </c>
      <c r="D163" s="33">
        <f t="shared" si="14"/>
        <v>-0.125</v>
      </c>
      <c r="E163" s="33">
        <f t="shared" si="15"/>
        <v>4.3125</v>
      </c>
      <c r="F163" s="15">
        <f t="shared" si="16"/>
        <v>78.539816339744831</v>
      </c>
      <c r="G163" s="15">
        <f t="shared" si="17"/>
        <v>506.70747909749775</v>
      </c>
      <c r="H163" s="15">
        <f t="shared" si="18"/>
        <v>2185.176003607959</v>
      </c>
      <c r="I163" s="3">
        <v>3266.65384974375</v>
      </c>
      <c r="J163" s="15">
        <f t="shared" si="19"/>
        <v>5451.8298533517091</v>
      </c>
      <c r="L163" s="3">
        <v>4786.0056497437499</v>
      </c>
      <c r="M163" s="15">
        <f t="shared" si="20"/>
        <v>665.82420360795913</v>
      </c>
      <c r="O163" s="7"/>
      <c r="P163" s="7"/>
    </row>
    <row r="164" spans="1:16">
      <c r="A164" s="14">
        <v>4111</v>
      </c>
      <c r="B164" s="33">
        <v>4.25</v>
      </c>
      <c r="C164" s="33">
        <v>4.375</v>
      </c>
      <c r="D164" s="33">
        <f t="shared" si="14"/>
        <v>-0.125</v>
      </c>
      <c r="E164" s="33">
        <f t="shared" si="15"/>
        <v>4.3125</v>
      </c>
      <c r="F164" s="15">
        <f t="shared" si="16"/>
        <v>78.539816339744831</v>
      </c>
      <c r="G164" s="15">
        <f t="shared" si="17"/>
        <v>506.70747909749775</v>
      </c>
      <c r="H164" s="15">
        <f t="shared" si="18"/>
        <v>2185.176003607959</v>
      </c>
      <c r="I164" s="3">
        <v>3266.65384974375</v>
      </c>
      <c r="J164" s="15">
        <f t="shared" si="19"/>
        <v>5451.8298533517091</v>
      </c>
      <c r="L164" s="3">
        <v>4786.0056497437499</v>
      </c>
      <c r="M164" s="15">
        <f t="shared" si="20"/>
        <v>665.82420360795913</v>
      </c>
    </row>
    <row r="165" spans="1:16">
      <c r="A165" s="14">
        <v>4112</v>
      </c>
      <c r="B165" s="33">
        <v>6.3</v>
      </c>
      <c r="C165" s="33">
        <v>4.7249999999999996</v>
      </c>
      <c r="D165" s="33">
        <f t="shared" si="14"/>
        <v>1.5750000000000002</v>
      </c>
      <c r="E165" s="33">
        <f t="shared" si="15"/>
        <v>5.5124999999999993</v>
      </c>
      <c r="F165" s="15">
        <f t="shared" si="16"/>
        <v>78.539816339744831</v>
      </c>
      <c r="G165" s="15">
        <f t="shared" si="17"/>
        <v>506.70747909749775</v>
      </c>
      <c r="H165" s="15">
        <f t="shared" si="18"/>
        <v>2793.224978524956</v>
      </c>
      <c r="I165" s="3">
        <v>3266.65384974375</v>
      </c>
      <c r="J165" s="15">
        <f t="shared" si="19"/>
        <v>6059.8788282687055</v>
      </c>
      <c r="L165" s="3">
        <v>4786.0056497437499</v>
      </c>
      <c r="M165" s="15">
        <f t="shared" si="20"/>
        <v>1273.8731785249556</v>
      </c>
    </row>
    <row r="166" spans="1:16">
      <c r="A166" s="14">
        <v>4113</v>
      </c>
      <c r="B166" s="33">
        <v>5.0250000000000004</v>
      </c>
      <c r="C166" s="33">
        <v>4.5</v>
      </c>
      <c r="D166" s="33">
        <f t="shared" si="14"/>
        <v>0.52500000000000036</v>
      </c>
      <c r="E166" s="33">
        <f t="shared" si="15"/>
        <v>4.7625000000000002</v>
      </c>
      <c r="F166" s="15">
        <f t="shared" si="16"/>
        <v>78.539816339744831</v>
      </c>
      <c r="G166" s="15">
        <f t="shared" si="17"/>
        <v>506.70747909749775</v>
      </c>
      <c r="H166" s="15">
        <f t="shared" si="18"/>
        <v>2413.1943692018331</v>
      </c>
      <c r="I166" s="3">
        <v>3266.65384974375</v>
      </c>
      <c r="J166" s="15">
        <f t="shared" si="19"/>
        <v>5679.8482189455826</v>
      </c>
      <c r="L166" s="3">
        <v>4786.0056497437499</v>
      </c>
      <c r="M166" s="15">
        <f t="shared" si="20"/>
        <v>893.8425692018327</v>
      </c>
    </row>
    <row r="167" spans="1:16">
      <c r="A167" s="14">
        <v>4121</v>
      </c>
      <c r="B167" s="33">
        <v>5.6</v>
      </c>
      <c r="C167" s="33">
        <v>5.875</v>
      </c>
      <c r="D167" s="33">
        <f t="shared" si="14"/>
        <v>-0.27500000000000036</v>
      </c>
      <c r="E167" s="33">
        <f t="shared" si="15"/>
        <v>5.7374999999999998</v>
      </c>
      <c r="F167" s="15">
        <f t="shared" si="16"/>
        <v>78.539816339744831</v>
      </c>
      <c r="G167" s="15">
        <f t="shared" si="17"/>
        <v>506.70747909749775</v>
      </c>
      <c r="H167" s="15">
        <f t="shared" si="18"/>
        <v>2907.2341613218932</v>
      </c>
      <c r="I167" s="3">
        <v>3266.65384974375</v>
      </c>
      <c r="J167" s="15">
        <f t="shared" si="19"/>
        <v>6173.8880110656428</v>
      </c>
      <c r="L167" s="3">
        <v>4786.0056497437499</v>
      </c>
      <c r="M167" s="15">
        <f t="shared" si="20"/>
        <v>1387.8823613218929</v>
      </c>
    </row>
    <row r="168" spans="1:16">
      <c r="A168" s="14">
        <v>4122</v>
      </c>
      <c r="B168" s="33">
        <v>5.1749999999999998</v>
      </c>
      <c r="C168" s="33">
        <v>5.95</v>
      </c>
      <c r="D168" s="33">
        <f t="shared" si="14"/>
        <v>-0.77500000000000036</v>
      </c>
      <c r="E168" s="33">
        <f t="shared" si="15"/>
        <v>5.5625</v>
      </c>
      <c r="F168" s="15">
        <f t="shared" si="16"/>
        <v>78.539816339744831</v>
      </c>
      <c r="G168" s="15">
        <f t="shared" si="17"/>
        <v>506.70747909749775</v>
      </c>
      <c r="H168" s="15">
        <f t="shared" si="18"/>
        <v>2818.5603524798312</v>
      </c>
      <c r="I168" s="3">
        <v>3266.65384974375</v>
      </c>
      <c r="J168" s="15">
        <f t="shared" si="19"/>
        <v>6085.2142022235812</v>
      </c>
      <c r="L168" s="3">
        <v>4786.0056497437499</v>
      </c>
      <c r="M168" s="15">
        <f t="shared" si="20"/>
        <v>1299.2085524798313</v>
      </c>
    </row>
    <row r="169" spans="1:16">
      <c r="A169" s="14">
        <v>4123</v>
      </c>
      <c r="B169" s="33">
        <v>4.4249999999999998</v>
      </c>
      <c r="C169" s="33">
        <v>4.6749999999999998</v>
      </c>
      <c r="D169" s="33">
        <f t="shared" si="14"/>
        <v>-0.25</v>
      </c>
      <c r="E169" s="33">
        <f t="shared" si="15"/>
        <v>4.55</v>
      </c>
      <c r="F169" s="15">
        <f t="shared" si="16"/>
        <v>78.539816339744831</v>
      </c>
      <c r="G169" s="15">
        <f t="shared" si="17"/>
        <v>506.70747909749775</v>
      </c>
      <c r="H169" s="15">
        <f t="shared" si="18"/>
        <v>2305.5190298936145</v>
      </c>
      <c r="I169" s="3">
        <v>3266.65384974375</v>
      </c>
      <c r="J169" s="15">
        <f t="shared" si="19"/>
        <v>5572.1728796373645</v>
      </c>
      <c r="L169" s="3">
        <v>4786.0056497437499</v>
      </c>
      <c r="M169" s="15">
        <f t="shared" si="20"/>
        <v>786.1672298936146</v>
      </c>
    </row>
    <row r="170" spans="1:16">
      <c r="A170" s="14">
        <v>4131</v>
      </c>
      <c r="B170" s="33">
        <v>5.2249999999999996</v>
      </c>
      <c r="C170" s="33">
        <v>5.5250000000000004</v>
      </c>
      <c r="D170" s="33">
        <f t="shared" si="14"/>
        <v>-0.30000000000000071</v>
      </c>
      <c r="E170" s="33">
        <f t="shared" si="15"/>
        <v>5.375</v>
      </c>
      <c r="F170" s="15">
        <f t="shared" si="16"/>
        <v>78.539816339744831</v>
      </c>
      <c r="G170" s="15">
        <f t="shared" si="17"/>
        <v>506.70747909749775</v>
      </c>
      <c r="H170" s="15">
        <f t="shared" si="18"/>
        <v>2723.5527001490505</v>
      </c>
      <c r="I170" s="3">
        <v>3266.65384974375</v>
      </c>
      <c r="J170" s="15">
        <f t="shared" si="19"/>
        <v>5990.2065498928005</v>
      </c>
      <c r="L170" s="3">
        <v>4786.0056497437499</v>
      </c>
      <c r="M170" s="15">
        <f t="shared" si="20"/>
        <v>1204.2009001490505</v>
      </c>
    </row>
    <row r="171" spans="1:16">
      <c r="A171" s="14">
        <v>4132</v>
      </c>
      <c r="B171" s="33">
        <v>4.6749999999999998</v>
      </c>
      <c r="C171" s="33">
        <v>5.35</v>
      </c>
      <c r="D171" s="33">
        <f t="shared" si="14"/>
        <v>-0.67499999999999982</v>
      </c>
      <c r="E171" s="33">
        <f t="shared" si="15"/>
        <v>5.0124999999999993</v>
      </c>
      <c r="F171" s="15">
        <f t="shared" si="16"/>
        <v>78.539816339744831</v>
      </c>
      <c r="G171" s="15">
        <f t="shared" si="17"/>
        <v>506.70747909749775</v>
      </c>
      <c r="H171" s="15">
        <f t="shared" si="18"/>
        <v>2539.8712389762072</v>
      </c>
      <c r="I171" s="3">
        <v>3266.65384974375</v>
      </c>
      <c r="J171" s="15">
        <f t="shared" si="19"/>
        <v>5806.5250887199572</v>
      </c>
      <c r="L171" s="3">
        <v>4786.0056497437499</v>
      </c>
      <c r="M171" s="15">
        <f t="shared" si="20"/>
        <v>1020.5194389762073</v>
      </c>
    </row>
    <row r="172" spans="1:16">
      <c r="A172" s="14">
        <v>4133</v>
      </c>
      <c r="B172" s="33">
        <v>4</v>
      </c>
      <c r="C172" s="33">
        <v>3.8250000000000002</v>
      </c>
      <c r="D172" s="33">
        <f t="shared" si="14"/>
        <v>0.17499999999999982</v>
      </c>
      <c r="E172" s="33">
        <f t="shared" si="15"/>
        <v>3.9125000000000001</v>
      </c>
      <c r="F172" s="15">
        <f t="shared" si="16"/>
        <v>78.539816339744831</v>
      </c>
      <c r="G172" s="15">
        <f t="shared" si="17"/>
        <v>506.70747909749775</v>
      </c>
      <c r="H172" s="15">
        <f t="shared" si="18"/>
        <v>1982.49301196896</v>
      </c>
      <c r="I172" s="3">
        <v>3266.65384974375</v>
      </c>
      <c r="J172" s="15">
        <f t="shared" si="19"/>
        <v>5249.1468617127102</v>
      </c>
      <c r="L172" s="3">
        <v>4786.0056497437499</v>
      </c>
      <c r="M172" s="15">
        <f t="shared" si="20"/>
        <v>463.14121196896031</v>
      </c>
    </row>
    <row r="173" spans="1:16">
      <c r="A173" s="14">
        <v>4141</v>
      </c>
      <c r="B173" s="33">
        <v>5.0250000000000004</v>
      </c>
      <c r="C173" s="33">
        <v>5.3</v>
      </c>
      <c r="D173" s="33">
        <f t="shared" si="14"/>
        <v>-0.27499999999999947</v>
      </c>
      <c r="E173" s="33">
        <f t="shared" si="15"/>
        <v>5.1624999999999996</v>
      </c>
      <c r="F173" s="15">
        <f t="shared" si="16"/>
        <v>78.539816339744831</v>
      </c>
      <c r="G173" s="15">
        <f t="shared" si="17"/>
        <v>506.70747909749775</v>
      </c>
      <c r="H173" s="15">
        <f t="shared" si="18"/>
        <v>2615.8773608408319</v>
      </c>
      <c r="I173" s="3">
        <v>3266.65384974375</v>
      </c>
      <c r="J173" s="15">
        <f t="shared" si="19"/>
        <v>5882.5312105845824</v>
      </c>
      <c r="L173" s="3">
        <v>4786.0056497437499</v>
      </c>
      <c r="M173" s="15">
        <f t="shared" si="20"/>
        <v>1096.5255608408324</v>
      </c>
    </row>
    <row r="174" spans="1:16">
      <c r="A174" s="14">
        <v>4142</v>
      </c>
      <c r="B174" s="33">
        <v>5.2</v>
      </c>
      <c r="C174" s="33">
        <v>5.375</v>
      </c>
      <c r="D174" s="33">
        <f t="shared" si="14"/>
        <v>-0.17499999999999982</v>
      </c>
      <c r="E174" s="33">
        <f t="shared" si="15"/>
        <v>5.2874999999999996</v>
      </c>
      <c r="F174" s="15">
        <f t="shared" si="16"/>
        <v>78.539816339744831</v>
      </c>
      <c r="G174" s="15">
        <f t="shared" si="17"/>
        <v>506.70747909749775</v>
      </c>
      <c r="H174" s="15">
        <f t="shared" si="18"/>
        <v>2679.2157957280192</v>
      </c>
      <c r="I174" s="3">
        <v>3266.65384974375</v>
      </c>
      <c r="J174" s="15">
        <f t="shared" si="19"/>
        <v>5945.8696454717692</v>
      </c>
      <c r="L174" s="3">
        <v>4786.0056497437499</v>
      </c>
      <c r="M174" s="15">
        <f t="shared" si="20"/>
        <v>1159.8639957280193</v>
      </c>
    </row>
    <row r="175" spans="1:16">
      <c r="A175" s="14">
        <v>4143</v>
      </c>
      <c r="B175" s="33">
        <v>5.2750000000000004</v>
      </c>
      <c r="C175" s="33">
        <v>5.0750000000000002</v>
      </c>
      <c r="D175" s="33">
        <f t="shared" si="14"/>
        <v>0.20000000000000018</v>
      </c>
      <c r="E175" s="33">
        <f t="shared" si="15"/>
        <v>5.1750000000000007</v>
      </c>
      <c r="F175" s="15">
        <f t="shared" si="16"/>
        <v>78.539816339744831</v>
      </c>
      <c r="G175" s="15">
        <f t="shared" si="17"/>
        <v>506.70747909749775</v>
      </c>
      <c r="H175" s="15">
        <f t="shared" si="18"/>
        <v>2622.211204329551</v>
      </c>
      <c r="I175" s="3">
        <v>3266.65384974375</v>
      </c>
      <c r="J175" s="15">
        <f t="shared" si="19"/>
        <v>5888.8650540733015</v>
      </c>
      <c r="L175" s="3">
        <v>4786.0056497437499</v>
      </c>
      <c r="M175" s="15">
        <f t="shared" si="20"/>
        <v>1102.8594043295516</v>
      </c>
    </row>
    <row r="176" spans="1:16">
      <c r="A176" s="14">
        <v>4211</v>
      </c>
      <c r="B176" s="33">
        <v>4.55</v>
      </c>
      <c r="C176" s="33">
        <v>4.4249999999999998</v>
      </c>
      <c r="D176" s="33">
        <f t="shared" si="14"/>
        <v>0.125</v>
      </c>
      <c r="E176" s="33">
        <f t="shared" si="15"/>
        <v>4.4874999999999998</v>
      </c>
      <c r="F176" s="15">
        <f t="shared" si="16"/>
        <v>78.539816339744831</v>
      </c>
      <c r="G176" s="15">
        <f t="shared" si="17"/>
        <v>506.70747909749775</v>
      </c>
      <c r="H176" s="15">
        <f t="shared" si="18"/>
        <v>2273.8498124500211</v>
      </c>
      <c r="I176" s="3">
        <v>3266.65384974375</v>
      </c>
      <c r="J176" s="15">
        <f t="shared" si="19"/>
        <v>5540.5036621937707</v>
      </c>
      <c r="L176" s="3">
        <v>4786.0056497437499</v>
      </c>
      <c r="M176" s="15">
        <f t="shared" si="20"/>
        <v>754.49801245002072</v>
      </c>
    </row>
    <row r="177" spans="1:13">
      <c r="A177" s="14">
        <v>4212</v>
      </c>
      <c r="B177" s="33">
        <v>5.3250000000000002</v>
      </c>
      <c r="C177" s="33">
        <v>6.05</v>
      </c>
      <c r="D177" s="33">
        <f t="shared" si="14"/>
        <v>-0.72499999999999964</v>
      </c>
      <c r="E177" s="33">
        <f t="shared" si="15"/>
        <v>5.6875</v>
      </c>
      <c r="F177" s="15">
        <f t="shared" si="16"/>
        <v>78.539816339744831</v>
      </c>
      <c r="G177" s="15">
        <f t="shared" si="17"/>
        <v>506.70747909749775</v>
      </c>
      <c r="H177" s="15">
        <f t="shared" si="18"/>
        <v>2881.8987873670185</v>
      </c>
      <c r="I177" s="3">
        <v>3266.65384974375</v>
      </c>
      <c r="J177" s="15">
        <f t="shared" si="19"/>
        <v>6148.552637110768</v>
      </c>
      <c r="L177" s="3">
        <v>4786.0056497437499</v>
      </c>
      <c r="M177" s="15">
        <f t="shared" si="20"/>
        <v>1362.5469873670181</v>
      </c>
    </row>
    <row r="178" spans="1:13">
      <c r="A178" s="14">
        <v>4213</v>
      </c>
      <c r="B178" s="33">
        <v>4.7750000000000004</v>
      </c>
      <c r="C178" s="33">
        <v>4.875</v>
      </c>
      <c r="D178" s="33">
        <f t="shared" si="14"/>
        <v>-9.9999999999999645E-2</v>
      </c>
      <c r="E178" s="33">
        <f t="shared" si="15"/>
        <v>4.8250000000000002</v>
      </c>
      <c r="F178" s="15">
        <f t="shared" si="16"/>
        <v>78.539816339744831</v>
      </c>
      <c r="G178" s="15">
        <f t="shared" si="17"/>
        <v>506.70747909749775</v>
      </c>
      <c r="H178" s="15">
        <f t="shared" si="18"/>
        <v>2444.8635866454269</v>
      </c>
      <c r="I178" s="3">
        <v>3266.65384974375</v>
      </c>
      <c r="J178" s="15">
        <f t="shared" si="19"/>
        <v>5711.5174363891765</v>
      </c>
      <c r="L178" s="3">
        <v>4786.0056497437499</v>
      </c>
      <c r="M178" s="15">
        <f t="shared" si="20"/>
        <v>925.51178664542658</v>
      </c>
    </row>
    <row r="179" spans="1:13">
      <c r="A179" s="14">
        <v>4221</v>
      </c>
      <c r="B179" s="33">
        <v>5.0999999999999996</v>
      </c>
      <c r="C179" s="33">
        <v>4.9000000000000004</v>
      </c>
      <c r="D179" s="33">
        <f t="shared" si="14"/>
        <v>0.19999999999999929</v>
      </c>
      <c r="E179" s="33">
        <f t="shared" si="15"/>
        <v>5</v>
      </c>
      <c r="F179" s="15">
        <f t="shared" si="16"/>
        <v>78.539816339744831</v>
      </c>
      <c r="G179" s="15">
        <f t="shared" si="17"/>
        <v>506.70747909749775</v>
      </c>
      <c r="H179" s="15">
        <f t="shared" si="18"/>
        <v>2533.5373954874885</v>
      </c>
      <c r="I179" s="3">
        <v>3266.65384974375</v>
      </c>
      <c r="J179" s="15">
        <f t="shared" si="19"/>
        <v>5800.191245231239</v>
      </c>
      <c r="L179" s="3">
        <v>4786.0056497437499</v>
      </c>
      <c r="M179" s="15">
        <f t="shared" si="20"/>
        <v>1014.1855954874891</v>
      </c>
    </row>
    <row r="180" spans="1:13">
      <c r="A180" s="14">
        <v>4222</v>
      </c>
      <c r="B180" s="33">
        <v>5.3250000000000002</v>
      </c>
      <c r="C180" s="33">
        <v>5.75</v>
      </c>
      <c r="D180" s="33">
        <f t="shared" si="14"/>
        <v>-0.42499999999999982</v>
      </c>
      <c r="E180" s="33">
        <f t="shared" si="15"/>
        <v>5.5374999999999996</v>
      </c>
      <c r="F180" s="15">
        <f t="shared" si="16"/>
        <v>78.539816339744831</v>
      </c>
      <c r="G180" s="15">
        <f t="shared" si="17"/>
        <v>506.70747909749775</v>
      </c>
      <c r="H180" s="15">
        <f t="shared" si="18"/>
        <v>2805.8926655023938</v>
      </c>
      <c r="I180" s="3">
        <v>3266.65384974375</v>
      </c>
      <c r="J180" s="15">
        <f t="shared" si="19"/>
        <v>6072.5465152461438</v>
      </c>
      <c r="L180" s="3">
        <v>4786.0056497437499</v>
      </c>
      <c r="M180" s="15">
        <f t="shared" si="20"/>
        <v>1286.5408655023939</v>
      </c>
    </row>
    <row r="181" spans="1:13">
      <c r="A181" s="14">
        <v>4223</v>
      </c>
      <c r="B181" s="33">
        <v>5.15</v>
      </c>
      <c r="C181" s="33">
        <v>5.5750000000000002</v>
      </c>
      <c r="D181" s="33">
        <f t="shared" si="14"/>
        <v>-0.42499999999999982</v>
      </c>
      <c r="E181" s="33">
        <f t="shared" si="15"/>
        <v>5.3625000000000007</v>
      </c>
      <c r="F181" s="15">
        <f t="shared" si="16"/>
        <v>78.539816339744831</v>
      </c>
      <c r="G181" s="15">
        <f t="shared" si="17"/>
        <v>506.70747909749775</v>
      </c>
      <c r="H181" s="15">
        <f t="shared" si="18"/>
        <v>2717.2188566603322</v>
      </c>
      <c r="I181" s="3">
        <v>3266.65384974375</v>
      </c>
      <c r="J181" s="15">
        <f t="shared" si="19"/>
        <v>5983.8727064040822</v>
      </c>
      <c r="L181" s="3">
        <v>4786.0056497437499</v>
      </c>
      <c r="M181" s="15">
        <f t="shared" si="20"/>
        <v>1197.8670566603323</v>
      </c>
    </row>
    <row r="182" spans="1:13">
      <c r="A182" s="14">
        <v>4231</v>
      </c>
      <c r="B182" s="33">
        <v>3.95</v>
      </c>
      <c r="C182" s="33">
        <v>3.875</v>
      </c>
      <c r="D182" s="33">
        <f t="shared" si="14"/>
        <v>7.5000000000000178E-2</v>
      </c>
      <c r="E182" s="33">
        <f t="shared" si="15"/>
        <v>3.9125000000000001</v>
      </c>
      <c r="F182" s="15">
        <f t="shared" si="16"/>
        <v>78.539816339744831</v>
      </c>
      <c r="G182" s="15">
        <f t="shared" si="17"/>
        <v>506.70747909749775</v>
      </c>
      <c r="H182" s="15">
        <f t="shared" si="18"/>
        <v>1982.49301196896</v>
      </c>
      <c r="I182" s="3">
        <v>3266.65384974375</v>
      </c>
      <c r="J182" s="15">
        <f t="shared" si="19"/>
        <v>5249.1468617127102</v>
      </c>
      <c r="L182" s="3">
        <v>4786.0056497437499</v>
      </c>
      <c r="M182" s="15">
        <f t="shared" si="20"/>
        <v>463.14121196896031</v>
      </c>
    </row>
    <row r="183" spans="1:13">
      <c r="A183" s="14">
        <v>4232</v>
      </c>
      <c r="B183" s="33">
        <v>4.9749999999999996</v>
      </c>
      <c r="C183" s="33">
        <v>6.1</v>
      </c>
      <c r="D183" s="33">
        <f t="shared" si="14"/>
        <v>-1.125</v>
      </c>
      <c r="E183" s="33">
        <f t="shared" si="15"/>
        <v>5.5374999999999996</v>
      </c>
      <c r="F183" s="15">
        <f t="shared" si="16"/>
        <v>78.539816339744831</v>
      </c>
      <c r="G183" s="15">
        <f t="shared" si="17"/>
        <v>506.70747909749775</v>
      </c>
      <c r="H183" s="15">
        <f t="shared" si="18"/>
        <v>2805.8926655023938</v>
      </c>
      <c r="I183" s="3">
        <v>3266.65384974375</v>
      </c>
      <c r="J183" s="15">
        <f t="shared" si="19"/>
        <v>6072.5465152461438</v>
      </c>
      <c r="L183" s="3">
        <v>4786.0056497437499</v>
      </c>
      <c r="M183" s="15">
        <f t="shared" si="20"/>
        <v>1286.5408655023939</v>
      </c>
    </row>
    <row r="184" spans="1:13">
      <c r="A184" s="14">
        <v>4233</v>
      </c>
      <c r="B184" s="33">
        <v>4.8250000000000002</v>
      </c>
      <c r="C184" s="33">
        <v>5.45</v>
      </c>
      <c r="D184" s="33">
        <f t="shared" si="14"/>
        <v>-0.625</v>
      </c>
      <c r="E184" s="33">
        <f t="shared" si="15"/>
        <v>5.1375000000000002</v>
      </c>
      <c r="F184" s="15">
        <f t="shared" si="16"/>
        <v>78.539816339744831</v>
      </c>
      <c r="G184" s="15">
        <f t="shared" si="17"/>
        <v>506.70747909749775</v>
      </c>
      <c r="H184" s="15">
        <f t="shared" si="18"/>
        <v>2603.209673863395</v>
      </c>
      <c r="I184" s="3">
        <v>3266.65384974375</v>
      </c>
      <c r="J184" s="15">
        <f t="shared" si="19"/>
        <v>5869.863523607145</v>
      </c>
      <c r="L184" s="3">
        <v>4786.0056497437499</v>
      </c>
      <c r="M184" s="15">
        <f t="shared" si="20"/>
        <v>1083.8578738633951</v>
      </c>
    </row>
    <row r="185" spans="1:13">
      <c r="A185" s="14">
        <v>4241</v>
      </c>
      <c r="B185" s="33">
        <v>4.2249999999999996</v>
      </c>
      <c r="C185" s="33">
        <v>4.1749999999999998</v>
      </c>
      <c r="D185" s="33">
        <f t="shared" si="14"/>
        <v>4.9999999999999822E-2</v>
      </c>
      <c r="E185" s="33">
        <f t="shared" si="15"/>
        <v>4.1999999999999993</v>
      </c>
      <c r="F185" s="15">
        <f t="shared" si="16"/>
        <v>78.539816339744831</v>
      </c>
      <c r="G185" s="15">
        <f t="shared" si="17"/>
        <v>506.70747909749775</v>
      </c>
      <c r="H185" s="15">
        <f t="shared" si="18"/>
        <v>2128.1714122094904</v>
      </c>
      <c r="I185" s="3">
        <v>3266.65384974375</v>
      </c>
      <c r="J185" s="15">
        <f t="shared" si="19"/>
        <v>5394.8252619532404</v>
      </c>
      <c r="L185" s="3">
        <v>4786.0056497437499</v>
      </c>
      <c r="M185" s="15">
        <f t="shared" si="20"/>
        <v>608.81961220949051</v>
      </c>
    </row>
    <row r="186" spans="1:13">
      <c r="A186" s="14">
        <v>4242</v>
      </c>
      <c r="B186" s="33">
        <v>4.25</v>
      </c>
      <c r="C186" s="33">
        <v>4.3499999999999996</v>
      </c>
      <c r="D186" s="33">
        <f t="shared" si="14"/>
        <v>-9.9999999999999645E-2</v>
      </c>
      <c r="E186" s="33">
        <f t="shared" si="15"/>
        <v>4.3</v>
      </c>
      <c r="F186" s="15">
        <f t="shared" si="16"/>
        <v>78.539816339744831</v>
      </c>
      <c r="G186" s="15">
        <f t="shared" si="17"/>
        <v>506.70747909749775</v>
      </c>
      <c r="H186" s="15">
        <f t="shared" si="18"/>
        <v>2178.8421601192404</v>
      </c>
      <c r="I186" s="3">
        <v>3266.65384974375</v>
      </c>
      <c r="J186" s="15">
        <f t="shared" si="19"/>
        <v>5445.4960098629908</v>
      </c>
      <c r="L186" s="3">
        <v>4786.0056497437499</v>
      </c>
      <c r="M186" s="15">
        <f t="shared" si="20"/>
        <v>659.4903601192409</v>
      </c>
    </row>
    <row r="187" spans="1:13">
      <c r="A187" s="14">
        <v>4243</v>
      </c>
      <c r="B187" s="33">
        <v>4.9749999999999996</v>
      </c>
      <c r="C187" s="33">
        <v>4.4249999999999998</v>
      </c>
      <c r="D187" s="33">
        <f t="shared" si="14"/>
        <v>0.54999999999999982</v>
      </c>
      <c r="E187" s="33">
        <f t="shared" si="15"/>
        <v>4.6999999999999993</v>
      </c>
      <c r="F187" s="15">
        <f t="shared" si="16"/>
        <v>78.539816339744831</v>
      </c>
      <c r="G187" s="15">
        <f t="shared" si="17"/>
        <v>506.70747909749775</v>
      </c>
      <c r="H187" s="15">
        <f t="shared" si="18"/>
        <v>2381.5251517582392</v>
      </c>
      <c r="I187" s="3">
        <v>3266.65384974375</v>
      </c>
      <c r="J187" s="15">
        <f t="shared" si="19"/>
        <v>5648.1790015019888</v>
      </c>
      <c r="L187" s="3">
        <v>4786.0056497437499</v>
      </c>
      <c r="M187" s="15">
        <f t="shared" si="20"/>
        <v>862.17335175823882</v>
      </c>
    </row>
    <row r="188" spans="1:13">
      <c r="A188" s="14">
        <v>4311</v>
      </c>
      <c r="B188" s="33">
        <v>4.25</v>
      </c>
      <c r="C188" s="33">
        <v>4.5750000000000002</v>
      </c>
      <c r="D188" s="33">
        <f t="shared" si="14"/>
        <v>-0.32500000000000018</v>
      </c>
      <c r="E188" s="33">
        <f t="shared" si="15"/>
        <v>4.4124999999999996</v>
      </c>
      <c r="F188" s="15">
        <f t="shared" si="16"/>
        <v>78.539816339744831</v>
      </c>
      <c r="G188" s="15">
        <f t="shared" si="17"/>
        <v>506.70747909749775</v>
      </c>
      <c r="H188" s="15">
        <f t="shared" si="18"/>
        <v>2235.8467515177085</v>
      </c>
      <c r="I188" s="3">
        <v>3266.65384974375</v>
      </c>
      <c r="J188" s="15">
        <f t="shared" si="19"/>
        <v>5502.5006012614585</v>
      </c>
      <c r="L188" s="3">
        <v>4786.0056497437499</v>
      </c>
      <c r="M188" s="15">
        <f t="shared" si="20"/>
        <v>716.49495151770861</v>
      </c>
    </row>
    <row r="189" spans="1:13">
      <c r="A189" s="14">
        <v>4312</v>
      </c>
      <c r="B189" s="33">
        <v>3.9</v>
      </c>
      <c r="C189" s="33">
        <v>3.9750000000000001</v>
      </c>
      <c r="D189" s="33">
        <f t="shared" si="14"/>
        <v>-7.5000000000000178E-2</v>
      </c>
      <c r="E189" s="33">
        <f t="shared" si="15"/>
        <v>3.9375</v>
      </c>
      <c r="F189" s="15">
        <f t="shared" si="16"/>
        <v>78.539816339744831</v>
      </c>
      <c r="G189" s="15">
        <f t="shared" si="17"/>
        <v>506.70747909749775</v>
      </c>
      <c r="H189" s="15">
        <f t="shared" si="18"/>
        <v>1995.1606989463974</v>
      </c>
      <c r="I189" s="3">
        <v>3266.65384974375</v>
      </c>
      <c r="J189" s="15">
        <f t="shared" si="19"/>
        <v>5261.8145486901476</v>
      </c>
      <c r="L189" s="3">
        <v>4786.0056497437499</v>
      </c>
      <c r="M189" s="15">
        <f t="shared" si="20"/>
        <v>475.80889894639768</v>
      </c>
    </row>
    <row r="190" spans="1:13">
      <c r="A190" s="14">
        <v>4313</v>
      </c>
      <c r="B190" s="33">
        <v>5.3250000000000002</v>
      </c>
      <c r="C190" s="33">
        <v>4.2249999999999996</v>
      </c>
      <c r="D190" s="33">
        <f t="shared" si="14"/>
        <v>1.1000000000000005</v>
      </c>
      <c r="E190" s="33">
        <f t="shared" si="15"/>
        <v>4.7750000000000004</v>
      </c>
      <c r="F190" s="15">
        <f t="shared" si="16"/>
        <v>78.539816339744831</v>
      </c>
      <c r="G190" s="15">
        <f t="shared" si="17"/>
        <v>506.70747909749775</v>
      </c>
      <c r="H190" s="15">
        <f t="shared" si="18"/>
        <v>2419.5282126905518</v>
      </c>
      <c r="I190" s="3">
        <v>3266.65384974375</v>
      </c>
      <c r="J190" s="15">
        <f t="shared" si="19"/>
        <v>5686.1820624343018</v>
      </c>
      <c r="L190" s="3">
        <v>4786.0056497437499</v>
      </c>
      <c r="M190" s="15">
        <f t="shared" si="20"/>
        <v>900.17641269055184</v>
      </c>
    </row>
    <row r="191" spans="1:13">
      <c r="A191" s="14">
        <v>4321</v>
      </c>
      <c r="B191" s="33">
        <v>3.45</v>
      </c>
      <c r="C191" s="33">
        <v>4.1500000000000004</v>
      </c>
      <c r="D191" s="33">
        <f t="shared" si="14"/>
        <v>-0.70000000000000018</v>
      </c>
      <c r="E191" s="33">
        <f t="shared" si="15"/>
        <v>3.8000000000000003</v>
      </c>
      <c r="F191" s="15">
        <f t="shared" si="16"/>
        <v>78.539816339744831</v>
      </c>
      <c r="G191" s="15">
        <f t="shared" si="17"/>
        <v>506.70747909749775</v>
      </c>
      <c r="H191" s="15">
        <f t="shared" si="18"/>
        <v>1925.4884205704916</v>
      </c>
      <c r="I191" s="3">
        <v>3266.65384974375</v>
      </c>
      <c r="J191" s="15">
        <f t="shared" si="19"/>
        <v>5192.1422703142416</v>
      </c>
      <c r="L191" s="3">
        <v>4786.0056497437499</v>
      </c>
      <c r="M191" s="15">
        <f t="shared" si="20"/>
        <v>406.13662057049169</v>
      </c>
    </row>
    <row r="192" spans="1:13">
      <c r="A192" s="14">
        <v>4322</v>
      </c>
      <c r="B192" s="33">
        <v>3.5750000000000002</v>
      </c>
      <c r="C192" s="33">
        <v>4</v>
      </c>
      <c r="D192" s="33">
        <f t="shared" si="14"/>
        <v>-0.42499999999999982</v>
      </c>
      <c r="E192" s="33">
        <f t="shared" si="15"/>
        <v>3.7875000000000001</v>
      </c>
      <c r="F192" s="15">
        <f t="shared" si="16"/>
        <v>78.539816339744831</v>
      </c>
      <c r="G192" s="15">
        <f t="shared" si="17"/>
        <v>506.70747909749775</v>
      </c>
      <c r="H192" s="15">
        <f t="shared" si="18"/>
        <v>1919.1545770817727</v>
      </c>
      <c r="I192" s="3">
        <v>3266.65384974375</v>
      </c>
      <c r="J192" s="15">
        <f t="shared" si="19"/>
        <v>5185.8084268255225</v>
      </c>
      <c r="L192" s="3">
        <v>4786.0056497437499</v>
      </c>
      <c r="M192" s="15">
        <f t="shared" si="20"/>
        <v>399.80277708177255</v>
      </c>
    </row>
    <row r="193" spans="1:16">
      <c r="A193" s="14">
        <v>4323</v>
      </c>
      <c r="B193" s="33">
        <v>4</v>
      </c>
      <c r="C193" s="33">
        <v>3.7250000000000001</v>
      </c>
      <c r="D193" s="33">
        <f t="shared" si="14"/>
        <v>0.27499999999999991</v>
      </c>
      <c r="E193" s="33">
        <f t="shared" si="15"/>
        <v>3.8624999999999998</v>
      </c>
      <c r="F193" s="15">
        <f t="shared" si="16"/>
        <v>78.539816339744831</v>
      </c>
      <c r="G193" s="15">
        <f t="shared" si="17"/>
        <v>506.70747909749775</v>
      </c>
      <c r="H193" s="15">
        <f t="shared" si="18"/>
        <v>1957.157638014085</v>
      </c>
      <c r="I193" s="3">
        <v>3266.65384974375</v>
      </c>
      <c r="J193" s="15">
        <f t="shared" si="19"/>
        <v>5223.8114877578355</v>
      </c>
      <c r="L193" s="3">
        <v>4786.0056497437499</v>
      </c>
      <c r="M193" s="15">
        <f t="shared" si="20"/>
        <v>437.80583801408557</v>
      </c>
    </row>
    <row r="194" spans="1:16">
      <c r="A194" s="14">
        <v>4331</v>
      </c>
      <c r="B194" s="33">
        <v>3.7</v>
      </c>
      <c r="C194" s="33">
        <v>4.25</v>
      </c>
      <c r="D194" s="33">
        <f t="shared" ref="D194:D211" si="21">B194-C194</f>
        <v>-0.54999999999999982</v>
      </c>
      <c r="E194" s="33">
        <f t="shared" ref="E194:E211" si="22">AVERAGE(B194:C194)</f>
        <v>3.9750000000000001</v>
      </c>
      <c r="F194" s="15">
        <f t="shared" ref="F194:F211" si="23">PI()*POWER(5,2)</f>
        <v>78.539816339744831</v>
      </c>
      <c r="G194" s="15">
        <f t="shared" ref="G194:G211" si="24">F194*2.54*2.54</f>
        <v>506.70747909749775</v>
      </c>
      <c r="H194" s="15">
        <f t="shared" ref="H194:H211" si="25">G194*E194</f>
        <v>2014.1622294125536</v>
      </c>
      <c r="I194" s="3">
        <v>3266.65384974375</v>
      </c>
      <c r="J194" s="15">
        <f t="shared" ref="J194:J211" si="26">H194+I194</f>
        <v>5280.8160791563041</v>
      </c>
      <c r="L194" s="3">
        <v>4786.0056497437499</v>
      </c>
      <c r="M194" s="15">
        <f t="shared" ref="M194:M211" si="27">J194-L194</f>
        <v>494.81042941255419</v>
      </c>
    </row>
    <row r="195" spans="1:16">
      <c r="A195" s="14">
        <v>4332</v>
      </c>
      <c r="B195" s="33">
        <v>4.375</v>
      </c>
      <c r="C195" s="33">
        <v>4.6500000000000004</v>
      </c>
      <c r="D195" s="33">
        <f t="shared" si="21"/>
        <v>-0.27500000000000036</v>
      </c>
      <c r="E195" s="33">
        <f t="shared" si="22"/>
        <v>4.5125000000000002</v>
      </c>
      <c r="F195" s="15">
        <f t="shared" si="23"/>
        <v>78.539816339744831</v>
      </c>
      <c r="G195" s="15">
        <f t="shared" si="24"/>
        <v>506.70747909749775</v>
      </c>
      <c r="H195" s="15">
        <f t="shared" si="25"/>
        <v>2286.5174994274589</v>
      </c>
      <c r="I195" s="3">
        <v>3266.65384974375</v>
      </c>
      <c r="J195" s="15">
        <f t="shared" si="26"/>
        <v>5553.1713491712089</v>
      </c>
      <c r="L195" s="3">
        <v>4786.0056497437499</v>
      </c>
      <c r="M195" s="15">
        <f t="shared" si="27"/>
        <v>767.165699427459</v>
      </c>
    </row>
    <row r="196" spans="1:16">
      <c r="A196" s="14">
        <v>4333</v>
      </c>
      <c r="B196" s="33">
        <v>3.25</v>
      </c>
      <c r="C196" s="33">
        <v>3.9</v>
      </c>
      <c r="D196" s="33">
        <f t="shared" si="21"/>
        <v>-0.64999999999999991</v>
      </c>
      <c r="E196" s="33">
        <f t="shared" si="22"/>
        <v>3.5750000000000002</v>
      </c>
      <c r="F196" s="15">
        <f t="shared" si="23"/>
        <v>78.539816339744831</v>
      </c>
      <c r="G196" s="15">
        <f t="shared" si="24"/>
        <v>506.70747909749775</v>
      </c>
      <c r="H196" s="15">
        <f t="shared" si="25"/>
        <v>1811.4792377735546</v>
      </c>
      <c r="I196" s="3">
        <v>3266.65384974375</v>
      </c>
      <c r="J196" s="15">
        <f t="shared" si="26"/>
        <v>5078.1330875173044</v>
      </c>
      <c r="L196" s="3">
        <v>4786.0056497437499</v>
      </c>
      <c r="M196" s="15">
        <f t="shared" si="27"/>
        <v>292.12743777355445</v>
      </c>
    </row>
    <row r="197" spans="1:16">
      <c r="A197" s="14">
        <v>4341</v>
      </c>
      <c r="B197" s="33">
        <v>3.125</v>
      </c>
      <c r="C197" s="33">
        <v>3.15</v>
      </c>
      <c r="D197" s="33">
        <f t="shared" si="21"/>
        <v>-2.4999999999999911E-2</v>
      </c>
      <c r="E197" s="33">
        <f t="shared" si="22"/>
        <v>3.1375000000000002</v>
      </c>
      <c r="F197" s="15">
        <f t="shared" si="23"/>
        <v>78.539816339744831</v>
      </c>
      <c r="G197" s="15">
        <f t="shared" si="24"/>
        <v>506.70747909749775</v>
      </c>
      <c r="H197" s="15">
        <f t="shared" si="25"/>
        <v>1589.7947156683992</v>
      </c>
      <c r="I197" s="3">
        <v>3266.65384974375</v>
      </c>
      <c r="J197" s="15">
        <f t="shared" si="26"/>
        <v>4856.448565412149</v>
      </c>
      <c r="L197" s="3">
        <v>4786.0056497437499</v>
      </c>
      <c r="M197" s="15">
        <f t="shared" si="27"/>
        <v>70.44291566839911</v>
      </c>
    </row>
    <row r="198" spans="1:16">
      <c r="A198" s="14">
        <v>4342</v>
      </c>
      <c r="B198" s="33">
        <v>12.025</v>
      </c>
      <c r="C198" s="33">
        <v>4.25</v>
      </c>
      <c r="D198" s="33">
        <f t="shared" si="21"/>
        <v>7.7750000000000004</v>
      </c>
      <c r="E198" s="33">
        <f t="shared" si="22"/>
        <v>8.1374999999999993</v>
      </c>
      <c r="F198" s="15">
        <f t="shared" si="23"/>
        <v>78.539816339744831</v>
      </c>
      <c r="G198" s="15">
        <f t="shared" si="24"/>
        <v>506.70747909749775</v>
      </c>
      <c r="H198" s="15">
        <f t="shared" si="25"/>
        <v>4123.332111155888</v>
      </c>
      <c r="I198" s="3">
        <v>3266.65384974375</v>
      </c>
      <c r="J198" s="15">
        <f t="shared" si="26"/>
        <v>7389.9859608996376</v>
      </c>
      <c r="L198" s="3">
        <v>4786.0056497437499</v>
      </c>
      <c r="M198" s="15">
        <f t="shared" si="27"/>
        <v>2603.9803111558876</v>
      </c>
    </row>
    <row r="199" spans="1:16">
      <c r="A199" s="14">
        <v>4343</v>
      </c>
      <c r="B199" s="33">
        <v>3.55</v>
      </c>
      <c r="C199" s="33">
        <v>3.8</v>
      </c>
      <c r="D199" s="33">
        <f t="shared" si="21"/>
        <v>-0.25</v>
      </c>
      <c r="E199" s="33">
        <f t="shared" si="22"/>
        <v>3.6749999999999998</v>
      </c>
      <c r="F199" s="15">
        <f t="shared" si="23"/>
        <v>78.539816339744831</v>
      </c>
      <c r="G199" s="15">
        <f t="shared" si="24"/>
        <v>506.70747909749775</v>
      </c>
      <c r="H199" s="15">
        <f t="shared" si="25"/>
        <v>1862.1499856833041</v>
      </c>
      <c r="I199" s="3">
        <v>3266.65384974375</v>
      </c>
      <c r="J199" s="15">
        <f t="shared" si="26"/>
        <v>5128.8038354270539</v>
      </c>
      <c r="L199" s="3">
        <v>4786.0056497437499</v>
      </c>
      <c r="M199" s="15">
        <f t="shared" si="27"/>
        <v>342.79818568330393</v>
      </c>
    </row>
    <row r="200" spans="1:16">
      <c r="A200" s="14">
        <v>5001</v>
      </c>
      <c r="B200" s="33">
        <v>4.5250000000000004</v>
      </c>
      <c r="C200" s="33">
        <v>4.375</v>
      </c>
      <c r="D200" s="33">
        <f t="shared" si="21"/>
        <v>0.15000000000000036</v>
      </c>
      <c r="E200" s="33">
        <f t="shared" si="22"/>
        <v>4.45</v>
      </c>
      <c r="F200" s="15">
        <f t="shared" si="23"/>
        <v>78.539816339744831</v>
      </c>
      <c r="G200" s="15">
        <f t="shared" si="24"/>
        <v>506.70747909749775</v>
      </c>
      <c r="H200" s="15">
        <f t="shared" si="25"/>
        <v>2254.848281983865</v>
      </c>
      <c r="I200" s="3">
        <v>3266.65384974375</v>
      </c>
      <c r="J200" s="15">
        <f t="shared" si="26"/>
        <v>5521.5021317276151</v>
      </c>
      <c r="L200" s="3">
        <v>4786.0056497437499</v>
      </c>
      <c r="M200" s="15">
        <f t="shared" si="27"/>
        <v>735.49648198386512</v>
      </c>
      <c r="O200" s="7"/>
      <c r="P200" s="7"/>
    </row>
    <row r="201" spans="1:16">
      <c r="A201" s="14">
        <v>5002</v>
      </c>
      <c r="B201" s="33">
        <v>4.2</v>
      </c>
      <c r="C201" s="33">
        <v>4.5</v>
      </c>
      <c r="D201" s="33">
        <f t="shared" si="21"/>
        <v>-0.29999999999999982</v>
      </c>
      <c r="E201" s="33">
        <f t="shared" si="22"/>
        <v>4.3499999999999996</v>
      </c>
      <c r="F201" s="15">
        <f t="shared" si="23"/>
        <v>78.539816339744831</v>
      </c>
      <c r="G201" s="15">
        <f t="shared" si="24"/>
        <v>506.70747909749775</v>
      </c>
      <c r="H201" s="15">
        <f t="shared" si="25"/>
        <v>2204.1775340741151</v>
      </c>
      <c r="I201" s="3">
        <v>3266.65384974375</v>
      </c>
      <c r="J201" s="15">
        <f t="shared" si="26"/>
        <v>5470.8313838178656</v>
      </c>
      <c r="L201" s="3">
        <v>4786.0056497437499</v>
      </c>
      <c r="M201" s="15">
        <f t="shared" si="27"/>
        <v>684.82573407411564</v>
      </c>
      <c r="O201" s="7"/>
      <c r="P201" s="7"/>
    </row>
    <row r="202" spans="1:16">
      <c r="A202" s="14">
        <v>5003</v>
      </c>
      <c r="B202" s="33">
        <v>4.5</v>
      </c>
      <c r="C202" s="33">
        <v>3.375</v>
      </c>
      <c r="D202" s="33">
        <f t="shared" si="21"/>
        <v>1.125</v>
      </c>
      <c r="E202" s="33">
        <f t="shared" si="22"/>
        <v>3.9375</v>
      </c>
      <c r="F202" s="15">
        <f t="shared" si="23"/>
        <v>78.539816339744831</v>
      </c>
      <c r="G202" s="15">
        <f t="shared" si="24"/>
        <v>506.70747909749775</v>
      </c>
      <c r="H202" s="15">
        <f t="shared" si="25"/>
        <v>1995.1606989463974</v>
      </c>
      <c r="I202" s="3">
        <v>3266.65384974375</v>
      </c>
      <c r="J202" s="15">
        <f t="shared" si="26"/>
        <v>5261.8145486901476</v>
      </c>
      <c r="L202" s="3">
        <v>4786.0056497437499</v>
      </c>
      <c r="M202" s="15">
        <f t="shared" si="27"/>
        <v>475.80889894639768</v>
      </c>
      <c r="O202" s="7"/>
      <c r="P202" s="7"/>
    </row>
    <row r="203" spans="1:16">
      <c r="A203" s="16">
        <v>5004</v>
      </c>
      <c r="B203" s="33">
        <v>4.1749999999999998</v>
      </c>
      <c r="C203" s="33">
        <v>4.0250000000000004</v>
      </c>
      <c r="D203" s="33">
        <f t="shared" si="21"/>
        <v>0.14999999999999947</v>
      </c>
      <c r="E203" s="33">
        <f t="shared" si="22"/>
        <v>4.0999999999999996</v>
      </c>
      <c r="F203" s="15">
        <f t="shared" si="23"/>
        <v>78.539816339744831</v>
      </c>
      <c r="G203" s="15">
        <f t="shared" si="24"/>
        <v>506.70747909749775</v>
      </c>
      <c r="H203" s="15">
        <f t="shared" si="25"/>
        <v>2077.5006642997405</v>
      </c>
      <c r="I203" s="3">
        <v>3266.65384974375</v>
      </c>
      <c r="J203" s="15">
        <f t="shared" si="26"/>
        <v>5344.1545140434901</v>
      </c>
      <c r="L203" s="3">
        <v>4786.0056497437499</v>
      </c>
      <c r="M203" s="15">
        <f t="shared" si="27"/>
        <v>558.14886429974013</v>
      </c>
      <c r="O203" s="7"/>
      <c r="P203" s="7"/>
    </row>
    <row r="204" spans="1:16">
      <c r="A204" s="14">
        <v>5005</v>
      </c>
      <c r="B204" s="33">
        <v>5.2249999999999996</v>
      </c>
      <c r="C204" s="33">
        <v>5.5750000000000002</v>
      </c>
      <c r="D204" s="33">
        <f t="shared" si="21"/>
        <v>-0.35000000000000053</v>
      </c>
      <c r="E204" s="33">
        <f t="shared" si="22"/>
        <v>5.4</v>
      </c>
      <c r="F204" s="15">
        <f t="shared" si="23"/>
        <v>78.539816339744831</v>
      </c>
      <c r="G204" s="15">
        <f t="shared" si="24"/>
        <v>506.70747909749775</v>
      </c>
      <c r="H204" s="15">
        <f t="shared" si="25"/>
        <v>2736.2203871264878</v>
      </c>
      <c r="I204" s="3">
        <v>3266.65384974375</v>
      </c>
      <c r="J204" s="15">
        <f t="shared" si="26"/>
        <v>6002.8742368702378</v>
      </c>
      <c r="L204" s="3">
        <v>4786.0056497437499</v>
      </c>
      <c r="M204" s="15">
        <f t="shared" si="27"/>
        <v>1216.8685871264879</v>
      </c>
      <c r="O204" s="7"/>
      <c r="P204" s="7"/>
    </row>
    <row r="205" spans="1:16">
      <c r="A205" s="14">
        <v>5006</v>
      </c>
      <c r="B205" s="33">
        <v>4.55</v>
      </c>
      <c r="C205" s="33">
        <v>4.5750000000000002</v>
      </c>
      <c r="D205" s="33">
        <f t="shared" si="21"/>
        <v>-2.5000000000000355E-2</v>
      </c>
      <c r="E205" s="33">
        <f t="shared" si="22"/>
        <v>4.5625</v>
      </c>
      <c r="F205" s="15">
        <f t="shared" si="23"/>
        <v>78.539816339744831</v>
      </c>
      <c r="G205" s="15">
        <f t="shared" si="24"/>
        <v>506.70747909749775</v>
      </c>
      <c r="H205" s="15">
        <f t="shared" si="25"/>
        <v>2311.8528733823337</v>
      </c>
      <c r="I205" s="3">
        <v>3266.65384974375</v>
      </c>
      <c r="J205" s="15">
        <f t="shared" si="26"/>
        <v>5578.5067231260837</v>
      </c>
      <c r="L205" s="3">
        <v>4786.0056497437499</v>
      </c>
      <c r="M205" s="15">
        <f t="shared" si="27"/>
        <v>792.50107338233374</v>
      </c>
      <c r="O205" s="7"/>
      <c r="P205" s="7"/>
    </row>
    <row r="206" spans="1:16">
      <c r="A206" s="14">
        <v>6001</v>
      </c>
      <c r="B206" s="33">
        <v>3.7749999999999999</v>
      </c>
      <c r="C206" s="33">
        <v>3.7749999999999999</v>
      </c>
      <c r="D206" s="33">
        <f t="shared" si="21"/>
        <v>0</v>
      </c>
      <c r="E206" s="33">
        <f t="shared" si="22"/>
        <v>3.7749999999999999</v>
      </c>
      <c r="F206" s="15">
        <f t="shared" si="23"/>
        <v>78.539816339744831</v>
      </c>
      <c r="G206" s="15">
        <f t="shared" si="24"/>
        <v>506.70747909749775</v>
      </c>
      <c r="H206" s="15">
        <f t="shared" si="25"/>
        <v>1912.820733593054</v>
      </c>
      <c r="I206" s="3">
        <v>3266.65384974375</v>
      </c>
      <c r="J206" s="15">
        <f t="shared" si="26"/>
        <v>5179.4745833368042</v>
      </c>
      <c r="L206" s="3">
        <v>4786.0056497437499</v>
      </c>
      <c r="M206" s="15">
        <f t="shared" si="27"/>
        <v>393.46893359305432</v>
      </c>
      <c r="O206" s="7"/>
      <c r="P206" s="7"/>
    </row>
    <row r="207" spans="1:16">
      <c r="A207" s="14">
        <v>6002</v>
      </c>
      <c r="B207" s="33">
        <v>4.7750000000000004</v>
      </c>
      <c r="C207" s="33">
        <v>4.7750000000000004</v>
      </c>
      <c r="D207" s="33">
        <f t="shared" si="21"/>
        <v>0</v>
      </c>
      <c r="E207" s="33">
        <f t="shared" si="22"/>
        <v>4.7750000000000004</v>
      </c>
      <c r="F207" s="15">
        <f t="shared" si="23"/>
        <v>78.539816339744831</v>
      </c>
      <c r="G207" s="15">
        <f t="shared" si="24"/>
        <v>506.70747909749775</v>
      </c>
      <c r="H207" s="15">
        <f t="shared" si="25"/>
        <v>2419.5282126905518</v>
      </c>
      <c r="I207" s="3">
        <v>3266.65384974375</v>
      </c>
      <c r="J207" s="15">
        <f t="shared" si="26"/>
        <v>5686.1820624343018</v>
      </c>
      <c r="L207" s="3">
        <v>4786.0056497437499</v>
      </c>
      <c r="M207" s="15">
        <f t="shared" si="27"/>
        <v>900.17641269055184</v>
      </c>
      <c r="O207" s="7"/>
      <c r="P207" s="7"/>
    </row>
    <row r="208" spans="1:16">
      <c r="A208" s="14">
        <v>6003</v>
      </c>
      <c r="B208" s="33">
        <v>5.15</v>
      </c>
      <c r="C208" s="33">
        <v>5.15</v>
      </c>
      <c r="D208" s="33">
        <f t="shared" si="21"/>
        <v>0</v>
      </c>
      <c r="E208" s="33">
        <f t="shared" si="22"/>
        <v>5.15</v>
      </c>
      <c r="F208" s="15">
        <f t="shared" si="23"/>
        <v>78.539816339744831</v>
      </c>
      <c r="G208" s="15">
        <f t="shared" si="24"/>
        <v>506.70747909749775</v>
      </c>
      <c r="H208" s="15">
        <f t="shared" si="25"/>
        <v>2609.5435173521137</v>
      </c>
      <c r="I208" s="3">
        <v>3266.65384974375</v>
      </c>
      <c r="J208" s="15">
        <f t="shared" si="26"/>
        <v>5876.1973670958632</v>
      </c>
      <c r="L208" s="3">
        <v>4786.0056497437499</v>
      </c>
      <c r="M208" s="15">
        <f t="shared" si="27"/>
        <v>1090.1917173521133</v>
      </c>
      <c r="O208" s="7"/>
      <c r="P208" s="7"/>
    </row>
    <row r="209" spans="1:16">
      <c r="A209" s="14">
        <v>6004</v>
      </c>
      <c r="B209" s="33">
        <v>4.4249999999999998</v>
      </c>
      <c r="C209" s="33">
        <v>4.4249999999999998</v>
      </c>
      <c r="D209" s="33">
        <f t="shared" si="21"/>
        <v>0</v>
      </c>
      <c r="E209" s="33">
        <f t="shared" si="22"/>
        <v>4.4249999999999998</v>
      </c>
      <c r="F209" s="15">
        <f t="shared" si="23"/>
        <v>78.539816339744831</v>
      </c>
      <c r="G209" s="15">
        <f t="shared" si="24"/>
        <v>506.70747909749775</v>
      </c>
      <c r="H209" s="15">
        <f t="shared" si="25"/>
        <v>2242.1805950064277</v>
      </c>
      <c r="I209" s="3">
        <v>3266.65384974375</v>
      </c>
      <c r="J209" s="15">
        <f t="shared" si="26"/>
        <v>5508.8344447501777</v>
      </c>
      <c r="L209" s="3">
        <v>4786.0056497437499</v>
      </c>
      <c r="M209" s="15">
        <f t="shared" si="27"/>
        <v>722.82879500642775</v>
      </c>
      <c r="O209" s="7"/>
      <c r="P209" s="7"/>
    </row>
    <row r="210" spans="1:16">
      <c r="A210" s="16">
        <v>6005</v>
      </c>
      <c r="B210" s="33">
        <v>4.6500000000000004</v>
      </c>
      <c r="C210" s="33">
        <v>4.6500000000000004</v>
      </c>
      <c r="D210" s="33">
        <f t="shared" si="21"/>
        <v>0</v>
      </c>
      <c r="E210" s="33">
        <f t="shared" si="22"/>
        <v>4.6500000000000004</v>
      </c>
      <c r="F210" s="15">
        <f t="shared" si="23"/>
        <v>78.539816339744831</v>
      </c>
      <c r="G210" s="15">
        <f t="shared" si="24"/>
        <v>506.70747909749775</v>
      </c>
      <c r="H210" s="15">
        <f t="shared" si="25"/>
        <v>2356.1897778033649</v>
      </c>
      <c r="I210" s="3">
        <v>3266.65384974375</v>
      </c>
      <c r="J210" s="15">
        <f t="shared" si="26"/>
        <v>5622.8436275471149</v>
      </c>
      <c r="L210" s="3">
        <v>4786.0056497437499</v>
      </c>
      <c r="M210" s="15">
        <f t="shared" si="27"/>
        <v>836.83797780336499</v>
      </c>
      <c r="O210" s="7"/>
      <c r="P210" s="7"/>
    </row>
    <row r="211" spans="1:16">
      <c r="A211" s="14">
        <v>6006</v>
      </c>
      <c r="B211" s="33">
        <v>3.7</v>
      </c>
      <c r="C211" s="33">
        <v>3.7</v>
      </c>
      <c r="D211" s="33">
        <f t="shared" si="21"/>
        <v>0</v>
      </c>
      <c r="E211" s="33">
        <f t="shared" si="22"/>
        <v>3.7</v>
      </c>
      <c r="F211" s="15">
        <f t="shared" si="23"/>
        <v>78.539816339744831</v>
      </c>
      <c r="G211" s="15">
        <f t="shared" si="24"/>
        <v>506.70747909749775</v>
      </c>
      <c r="H211" s="15">
        <f t="shared" si="25"/>
        <v>1874.8176726607417</v>
      </c>
      <c r="I211" s="3">
        <v>3266.65384974375</v>
      </c>
      <c r="J211" s="15">
        <f t="shared" si="26"/>
        <v>5141.4715224044921</v>
      </c>
      <c r="L211" s="3">
        <v>4786.0056497437499</v>
      </c>
      <c r="M211" s="15">
        <f t="shared" si="27"/>
        <v>355.46587266074221</v>
      </c>
      <c r="O211" s="7"/>
      <c r="P211" s="7"/>
    </row>
    <row r="214" spans="1:16">
      <c r="C214" s="37" t="s">
        <v>303</v>
      </c>
      <c r="D214" s="34" t="s">
        <v>304</v>
      </c>
    </row>
    <row r="215" spans="1:16">
      <c r="A215" s="18"/>
      <c r="B215" s="49"/>
      <c r="C215" s="37" t="s">
        <v>305</v>
      </c>
      <c r="D215" s="34">
        <v>200</v>
      </c>
    </row>
    <row r="216" spans="1:16">
      <c r="A216" s="18"/>
      <c r="B216" s="49"/>
      <c r="C216" s="37" t="s">
        <v>306</v>
      </c>
      <c r="D216" s="34">
        <v>300</v>
      </c>
    </row>
    <row r="217" spans="1:16">
      <c r="A217" s="18"/>
      <c r="B217" s="49"/>
      <c r="C217" s="37" t="s">
        <v>307</v>
      </c>
      <c r="D217" s="34">
        <v>400</v>
      </c>
    </row>
    <row r="218" spans="1:16">
      <c r="A218" s="18"/>
      <c r="B218" s="49"/>
      <c r="C218" s="37" t="s">
        <v>308</v>
      </c>
      <c r="D218" s="34">
        <v>500</v>
      </c>
    </row>
    <row r="219" spans="1:16">
      <c r="A219" s="18"/>
      <c r="B219" s="49"/>
      <c r="C219" s="37" t="s">
        <v>309</v>
      </c>
      <c r="D219" s="35">
        <v>600</v>
      </c>
    </row>
    <row r="220" spans="1:16">
      <c r="A220" s="18"/>
      <c r="B220" s="49"/>
      <c r="C220" s="37" t="s">
        <v>310</v>
      </c>
      <c r="D220" s="35">
        <v>140</v>
      </c>
    </row>
    <row r="221" spans="1:16">
      <c r="A221" s="17"/>
      <c r="B221" s="33"/>
      <c r="C221" s="37" t="s">
        <v>311</v>
      </c>
      <c r="D221" s="35">
        <v>150</v>
      </c>
    </row>
    <row r="222" spans="1:16">
      <c r="A222" s="17"/>
      <c r="B222" s="33"/>
      <c r="C222" s="37" t="s">
        <v>312</v>
      </c>
      <c r="D222" s="35">
        <v>110</v>
      </c>
    </row>
    <row r="223" spans="1:16">
      <c r="A223" s="17"/>
      <c r="B223" s="33"/>
      <c r="C223" s="37" t="s">
        <v>313</v>
      </c>
      <c r="D223" s="35">
        <v>120</v>
      </c>
    </row>
    <row r="224" spans="1:16">
      <c r="A224" s="17"/>
      <c r="B224" s="33"/>
      <c r="C224" s="37" t="s">
        <v>314</v>
      </c>
      <c r="D224" s="35">
        <v>130</v>
      </c>
    </row>
    <row r="225" spans="1:3">
      <c r="A225" s="17"/>
      <c r="B225" s="33"/>
      <c r="C225" s="38"/>
    </row>
    <row r="226" spans="1:3">
      <c r="A226" s="17"/>
      <c r="B226" s="33"/>
      <c r="C226" s="38"/>
    </row>
    <row r="227" spans="1:3">
      <c r="A227" s="17"/>
      <c r="B227" s="33"/>
      <c r="C227" s="38"/>
    </row>
    <row r="228" spans="1:3">
      <c r="A228" s="17"/>
      <c r="B228" s="33"/>
    </row>
    <row r="229" spans="1:3">
      <c r="A229" s="17"/>
      <c r="B229" s="33"/>
    </row>
    <row r="230" spans="1:3">
      <c r="A230" s="17"/>
      <c r="B230" s="33"/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rgb="FFFFFF00"/>
  </sheetPr>
  <dimension ref="A1:X26"/>
  <sheetViews>
    <sheetView workbookViewId="0">
      <selection activeCell="G68" sqref="G68"/>
    </sheetView>
  </sheetViews>
  <sheetFormatPr baseColWidth="10" defaultColWidth="11.5" defaultRowHeight="12" x14ac:dyDescent="0"/>
  <cols>
    <col min="1" max="1" width="12.33203125" bestFit="1" customWidth="1"/>
    <col min="2" max="13" width="11.5" customWidth="1"/>
    <col min="14" max="14" width="12.33203125" bestFit="1" customWidth="1"/>
  </cols>
  <sheetData>
    <row r="1" spans="1:24" s="1" customFormat="1">
      <c r="A1" s="1" t="s">
        <v>318</v>
      </c>
      <c r="B1" s="1" t="s">
        <v>319</v>
      </c>
      <c r="F1" s="1">
        <v>5655</v>
      </c>
      <c r="G1" s="1" t="s">
        <v>320</v>
      </c>
      <c r="H1" s="47" t="s">
        <v>321</v>
      </c>
      <c r="I1" s="1">
        <v>37548</v>
      </c>
      <c r="J1" s="1" t="s">
        <v>322</v>
      </c>
      <c r="N1" s="1" t="s">
        <v>318</v>
      </c>
      <c r="O1" s="1" t="s">
        <v>319</v>
      </c>
      <c r="P1" s="1">
        <v>5655</v>
      </c>
      <c r="Q1" s="1" t="s">
        <v>320</v>
      </c>
      <c r="R1" s="1" t="s">
        <v>321</v>
      </c>
      <c r="S1" s="1">
        <v>37548</v>
      </c>
      <c r="T1" s="1" t="s">
        <v>323</v>
      </c>
    </row>
    <row r="2" spans="1:24" s="64" customFormat="1" ht="14" customHeight="1">
      <c r="A2" s="64" t="s">
        <v>324</v>
      </c>
      <c r="B2" s="64" t="s">
        <v>325</v>
      </c>
      <c r="C2" s="4" t="s">
        <v>294</v>
      </c>
      <c r="D2" s="4" t="s">
        <v>6</v>
      </c>
      <c r="E2" s="4" t="s">
        <v>7</v>
      </c>
      <c r="F2" s="64" t="s">
        <v>326</v>
      </c>
      <c r="G2" s="64" t="s">
        <v>327</v>
      </c>
      <c r="H2" s="64" t="s">
        <v>328</v>
      </c>
      <c r="I2" s="64" t="s">
        <v>329</v>
      </c>
      <c r="J2" s="64" t="s">
        <v>330</v>
      </c>
      <c r="K2" s="64" t="s">
        <v>331</v>
      </c>
      <c r="L2" s="64" t="s">
        <v>332</v>
      </c>
      <c r="M2" s="64" t="s">
        <v>333</v>
      </c>
      <c r="N2" s="64" t="s">
        <v>324</v>
      </c>
      <c r="O2" s="64" t="s">
        <v>325</v>
      </c>
      <c r="P2" s="64" t="s">
        <v>334</v>
      </c>
      <c r="Q2" s="64" t="s">
        <v>0</v>
      </c>
      <c r="R2" s="64" t="s">
        <v>335</v>
      </c>
      <c r="S2" s="64" t="s">
        <v>336</v>
      </c>
      <c r="T2" s="64" t="s">
        <v>337</v>
      </c>
      <c r="U2" s="64" t="s">
        <v>338</v>
      </c>
      <c r="V2" s="64" t="s">
        <v>339</v>
      </c>
      <c r="W2" s="64" t="s">
        <v>340</v>
      </c>
      <c r="X2" s="64" t="s">
        <v>341</v>
      </c>
    </row>
    <row r="3" spans="1:24" s="9" customFormat="1">
      <c r="A3" s="65">
        <v>40899.525671296295</v>
      </c>
      <c r="B3" s="9">
        <v>1122</v>
      </c>
      <c r="C3" s="5" t="str">
        <f>VLOOKUP(B3,Both_IDtemplate!$A$1:$D$217,2,FALSE)</f>
        <v>A1</v>
      </c>
      <c r="D3" s="5" t="str">
        <f>VLOOKUP($B3,Both_IDtemplate!$A$1:$D$217,3,FALSE)</f>
        <v>A1B</v>
      </c>
      <c r="E3" s="5" t="str">
        <f>VLOOKUP($B3,Both_IDtemplate!$A$1:$D$217,4,FALSE)</f>
        <v>A1B2</v>
      </c>
      <c r="F3" s="9">
        <v>-119.1</v>
      </c>
      <c r="G3" s="9">
        <v>0.04</v>
      </c>
      <c r="H3" s="9">
        <v>0.98899999999999999</v>
      </c>
      <c r="I3" s="9">
        <v>1.629</v>
      </c>
      <c r="J3" s="9">
        <v>157.30000000000001</v>
      </c>
      <c r="K3" s="9">
        <v>175.5</v>
      </c>
      <c r="L3" s="9">
        <v>0</v>
      </c>
      <c r="M3" s="9">
        <v>0</v>
      </c>
      <c r="N3" s="65">
        <v>40899.525671296295</v>
      </c>
      <c r="O3" s="9">
        <v>1122</v>
      </c>
      <c r="P3" s="9">
        <v>370</v>
      </c>
      <c r="Q3" s="9">
        <v>340</v>
      </c>
      <c r="R3" s="9">
        <v>300</v>
      </c>
      <c r="S3" s="9">
        <v>600</v>
      </c>
      <c r="T3" s="9">
        <v>6.1989999999999998</v>
      </c>
      <c r="U3" s="9">
        <v>11.75</v>
      </c>
      <c r="V3" s="9">
        <v>4786</v>
      </c>
      <c r="W3" s="9">
        <v>998</v>
      </c>
      <c r="X3" s="9">
        <v>5.0999999999999997E-2</v>
      </c>
    </row>
    <row r="4" spans="1:24" s="9" customFormat="1">
      <c r="A4" s="65">
        <v>40899.531342592592</v>
      </c>
      <c r="B4" s="9">
        <v>1123</v>
      </c>
      <c r="C4" s="5" t="str">
        <f>VLOOKUP(B4,Both_IDtemplate!$A$1:$D$217,2,FALSE)</f>
        <v>A1</v>
      </c>
      <c r="D4" s="5" t="str">
        <f>VLOOKUP($B4,Both_IDtemplate!$A$1:$D$217,3,FALSE)</f>
        <v>A1B</v>
      </c>
      <c r="E4" s="5" t="str">
        <f>VLOOKUP($B4,Both_IDtemplate!$A$1:$D$217,4,FALSE)</f>
        <v>A1B3</v>
      </c>
      <c r="F4" s="9">
        <v>-113.4</v>
      </c>
      <c r="G4" s="9">
        <v>0.06</v>
      </c>
      <c r="H4" s="9">
        <v>0.99399999999999999</v>
      </c>
      <c r="I4" s="9">
        <v>2.415</v>
      </c>
      <c r="J4" s="9">
        <v>127.5</v>
      </c>
      <c r="K4" s="9">
        <v>143</v>
      </c>
      <c r="L4" s="9">
        <v>0</v>
      </c>
      <c r="M4" s="9">
        <v>0</v>
      </c>
      <c r="N4" s="65">
        <v>40899.531342592592</v>
      </c>
      <c r="O4" s="9">
        <v>1123</v>
      </c>
      <c r="P4" s="9">
        <v>460</v>
      </c>
      <c r="Q4" s="9">
        <v>430</v>
      </c>
      <c r="R4" s="9">
        <v>300</v>
      </c>
      <c r="S4" s="9">
        <v>600</v>
      </c>
      <c r="T4" s="9">
        <v>6.4039999999999999</v>
      </c>
      <c r="U4" s="9">
        <v>12.21</v>
      </c>
      <c r="V4" s="9">
        <v>4786</v>
      </c>
      <c r="W4" s="9">
        <v>997</v>
      </c>
      <c r="X4" s="9">
        <v>5.0999999999999997E-2</v>
      </c>
    </row>
    <row r="5" spans="1:24" s="9" customFormat="1">
      <c r="A5" s="65">
        <v>40899.535949074074</v>
      </c>
      <c r="B5" s="9">
        <v>1121</v>
      </c>
      <c r="C5" s="5" t="str">
        <f>VLOOKUP(B5,Both_IDtemplate!$A$1:$D$217,2,FALSE)</f>
        <v>A1</v>
      </c>
      <c r="D5" s="5" t="str">
        <f>VLOOKUP($B5,Both_IDtemplate!$A$1:$D$217,3,FALSE)</f>
        <v>A1B</v>
      </c>
      <c r="E5" s="5" t="str">
        <f>VLOOKUP($B5,Both_IDtemplate!$A$1:$D$217,4,FALSE)</f>
        <v>A1B1</v>
      </c>
      <c r="F5" s="9">
        <v>-119.1</v>
      </c>
      <c r="G5" s="9">
        <v>4.7E-2</v>
      </c>
      <c r="H5" s="9">
        <v>0.98499999999999999</v>
      </c>
      <c r="I5" s="9">
        <v>1.8919999999999999</v>
      </c>
      <c r="J5" s="9">
        <v>142</v>
      </c>
      <c r="K5" s="9">
        <v>158.80000000000001</v>
      </c>
      <c r="L5" s="9">
        <v>0</v>
      </c>
      <c r="M5" s="9">
        <v>0</v>
      </c>
      <c r="N5" s="65">
        <v>40899.535949074074</v>
      </c>
      <c r="O5" s="9">
        <v>1121</v>
      </c>
      <c r="P5" s="9">
        <v>420</v>
      </c>
      <c r="Q5" s="9">
        <v>390</v>
      </c>
      <c r="R5" s="9">
        <v>300</v>
      </c>
      <c r="S5" s="9">
        <v>600</v>
      </c>
      <c r="T5" s="9">
        <v>6.4589999999999996</v>
      </c>
      <c r="U5" s="9">
        <v>12.27</v>
      </c>
      <c r="V5" s="9">
        <v>4786</v>
      </c>
      <c r="W5" s="9">
        <v>996</v>
      </c>
      <c r="X5" s="9">
        <v>5.0999999999999997E-2</v>
      </c>
    </row>
    <row r="6" spans="1:24" s="9" customFormat="1">
      <c r="A6" s="65">
        <v>40899.555069444446</v>
      </c>
      <c r="B6" s="9">
        <v>6001</v>
      </c>
      <c r="C6" s="5" t="str">
        <f>VLOOKUP(B6,Both_IDtemplate!$A$1:$D$217,2,FALSE)</f>
        <v>32P</v>
      </c>
      <c r="D6" s="5" t="str">
        <f>VLOOKUP($B6,Both_IDtemplate!$A$1:$D$217,3,FALSE)</f>
        <v>32P</v>
      </c>
      <c r="E6" s="5" t="str">
        <f>VLOOKUP($B6,Both_IDtemplate!$A$1:$D$217,4,FALSE)</f>
        <v>32P1</v>
      </c>
      <c r="F6" s="9">
        <v>-119.1</v>
      </c>
      <c r="G6" s="9">
        <v>2.1000000000000001E-2</v>
      </c>
      <c r="H6" s="9">
        <v>0.97</v>
      </c>
      <c r="I6" s="9">
        <v>0.83599999999999997</v>
      </c>
      <c r="J6" s="9">
        <v>163.6</v>
      </c>
      <c r="K6" s="9">
        <v>182.3</v>
      </c>
      <c r="L6" s="9">
        <v>0</v>
      </c>
      <c r="M6" s="9">
        <v>0</v>
      </c>
      <c r="N6" s="65">
        <v>40899.555069444446</v>
      </c>
      <c r="O6" s="9">
        <v>6001</v>
      </c>
      <c r="P6" s="9">
        <v>420</v>
      </c>
      <c r="Q6" s="9">
        <v>390</v>
      </c>
      <c r="R6" s="9">
        <v>300</v>
      </c>
      <c r="S6" s="9">
        <v>600</v>
      </c>
      <c r="T6" s="9">
        <v>4.2539999999999996</v>
      </c>
      <c r="U6" s="9">
        <v>12.19</v>
      </c>
      <c r="V6" s="9">
        <v>4786</v>
      </c>
      <c r="W6" s="9">
        <v>992</v>
      </c>
      <c r="X6" s="9">
        <v>5.0999999999999997E-2</v>
      </c>
    </row>
    <row r="7" spans="1:24" s="9" customFormat="1">
      <c r="A7" s="65"/>
      <c r="C7" s="5"/>
      <c r="D7" s="5"/>
      <c r="E7" s="5"/>
      <c r="N7" s="65"/>
    </row>
    <row r="8" spans="1:24" s="9" customFormat="1">
      <c r="A8" s="65"/>
      <c r="C8" s="5"/>
      <c r="D8" s="5"/>
      <c r="E8" s="5"/>
      <c r="N8" s="65"/>
    </row>
    <row r="9" spans="1:24" s="9" customFormat="1">
      <c r="A9" s="65"/>
      <c r="C9" s="5"/>
      <c r="D9" s="5"/>
      <c r="E9" s="5"/>
      <c r="N9" s="65"/>
    </row>
    <row r="10" spans="1:24" s="9" customFormat="1">
      <c r="A10" s="65"/>
      <c r="C10" s="5"/>
      <c r="D10" s="5"/>
      <c r="E10" s="5"/>
      <c r="N10" s="65"/>
    </row>
    <row r="11" spans="1:24">
      <c r="A11" s="54"/>
      <c r="C11" s="5"/>
      <c r="D11" s="5"/>
      <c r="E11" s="5"/>
      <c r="N11" s="54"/>
    </row>
    <row r="12" spans="1:24">
      <c r="A12" s="54"/>
      <c r="C12" s="5"/>
      <c r="D12" s="5"/>
      <c r="E12" s="5"/>
      <c r="N12" s="54"/>
    </row>
    <row r="13" spans="1:24">
      <c r="A13" s="54"/>
      <c r="C13" s="5"/>
      <c r="D13" s="5"/>
      <c r="E13" s="5"/>
      <c r="N13" s="54"/>
    </row>
    <row r="14" spans="1:24">
      <c r="A14" s="54"/>
      <c r="C14" s="5"/>
      <c r="D14" s="5"/>
      <c r="E14" s="5"/>
      <c r="N14" s="54"/>
    </row>
    <row r="15" spans="1:24">
      <c r="A15" s="54"/>
      <c r="C15" s="5"/>
      <c r="D15" s="5"/>
      <c r="E15" s="5"/>
      <c r="N15" s="54"/>
    </row>
    <row r="16" spans="1:24">
      <c r="A16" s="54"/>
      <c r="C16" s="5"/>
      <c r="D16" s="5"/>
      <c r="E16" s="5"/>
      <c r="N16" s="54"/>
    </row>
    <row r="17" spans="1:14">
      <c r="A17" s="54"/>
      <c r="C17" s="5"/>
      <c r="D17" s="5"/>
      <c r="E17" s="5"/>
      <c r="N17" s="54"/>
    </row>
    <row r="18" spans="1:14">
      <c r="A18" s="54"/>
      <c r="C18" s="5"/>
      <c r="D18" s="5"/>
      <c r="E18" s="5"/>
      <c r="N18" s="54"/>
    </row>
    <row r="19" spans="1:14">
      <c r="A19" s="54"/>
      <c r="C19" s="5"/>
      <c r="D19" s="5"/>
      <c r="E19" s="5"/>
      <c r="N19" s="54"/>
    </row>
    <row r="20" spans="1:14">
      <c r="A20" s="54"/>
      <c r="C20" s="5"/>
      <c r="D20" s="5"/>
      <c r="E20" s="5"/>
      <c r="N20" s="54"/>
    </row>
    <row r="21" spans="1:14">
      <c r="A21" s="54"/>
      <c r="C21" s="5"/>
      <c r="D21" s="5"/>
      <c r="E21" s="5"/>
      <c r="N21" s="54"/>
    </row>
    <row r="22" spans="1:14">
      <c r="N22" s="54"/>
    </row>
    <row r="23" spans="1:14">
      <c r="N23" s="54"/>
    </row>
    <row r="25" spans="1:14">
      <c r="I25" s="9"/>
    </row>
    <row r="26" spans="1:14">
      <c r="I26" s="9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FFFF00"/>
  </sheetPr>
  <dimension ref="A1:Y47"/>
  <sheetViews>
    <sheetView topLeftCell="E1" workbookViewId="0">
      <selection activeCell="M5" sqref="M5:X16"/>
    </sheetView>
  </sheetViews>
  <sheetFormatPr baseColWidth="10" defaultColWidth="11.5" defaultRowHeight="12" x14ac:dyDescent="0"/>
  <cols>
    <col min="1" max="1" width="11.5" bestFit="1" customWidth="1"/>
    <col min="2" max="2" width="11.5" customWidth="1"/>
    <col min="3" max="3" width="8.5" bestFit="1" customWidth="1"/>
    <col min="4" max="12" width="11.5" customWidth="1"/>
    <col min="13" max="15" width="11.5" bestFit="1" customWidth="1"/>
  </cols>
  <sheetData>
    <row r="1" spans="1:25" s="1" customFormat="1">
      <c r="A1" s="1" t="s">
        <v>318</v>
      </c>
      <c r="C1" s="1" t="s">
        <v>319</v>
      </c>
      <c r="D1" s="1" t="s">
        <v>319</v>
      </c>
      <c r="E1" s="1">
        <v>5655</v>
      </c>
      <c r="F1" s="1" t="s">
        <v>320</v>
      </c>
      <c r="G1" s="47" t="s">
        <v>321</v>
      </c>
      <c r="H1" s="1">
        <v>37548</v>
      </c>
      <c r="I1" s="1" t="s">
        <v>322</v>
      </c>
      <c r="N1" s="1" t="s">
        <v>318</v>
      </c>
      <c r="O1" s="1" t="s">
        <v>319</v>
      </c>
      <c r="P1" s="1" t="s">
        <v>319</v>
      </c>
      <c r="Q1" s="1">
        <v>5655</v>
      </c>
      <c r="R1" s="1" t="s">
        <v>320</v>
      </c>
      <c r="S1" s="1" t="s">
        <v>321</v>
      </c>
      <c r="T1" s="1">
        <v>37548</v>
      </c>
      <c r="U1" s="1" t="s">
        <v>323</v>
      </c>
    </row>
    <row r="2" spans="1:25" s="1" customFormat="1">
      <c r="A2" s="1" t="s">
        <v>324</v>
      </c>
      <c r="C2" s="1" t="s">
        <v>347</v>
      </c>
      <c r="D2" s="1" t="s">
        <v>325</v>
      </c>
      <c r="E2" s="1" t="s">
        <v>326</v>
      </c>
      <c r="F2" s="1" t="s">
        <v>327</v>
      </c>
      <c r="G2" s="47" t="s">
        <v>328</v>
      </c>
      <c r="H2" s="1" t="s">
        <v>329</v>
      </c>
      <c r="I2" s="1" t="s">
        <v>330</v>
      </c>
      <c r="J2" s="1" t="s">
        <v>331</v>
      </c>
      <c r="K2" s="1" t="s">
        <v>332</v>
      </c>
      <c r="L2" s="1" t="s">
        <v>333</v>
      </c>
      <c r="N2" s="1" t="s">
        <v>324</v>
      </c>
      <c r="O2" s="1" t="s">
        <v>347</v>
      </c>
      <c r="P2" s="1" t="s">
        <v>325</v>
      </c>
      <c r="Q2" s="1" t="s">
        <v>334</v>
      </c>
      <c r="R2" s="1" t="s">
        <v>0</v>
      </c>
      <c r="S2" s="1" t="s">
        <v>335</v>
      </c>
      <c r="T2" s="1" t="s">
        <v>336</v>
      </c>
      <c r="U2" s="1" t="s">
        <v>337</v>
      </c>
      <c r="V2" s="1" t="s">
        <v>338</v>
      </c>
      <c r="W2" s="1" t="s">
        <v>339</v>
      </c>
      <c r="X2" s="1" t="s">
        <v>340</v>
      </c>
      <c r="Y2" s="1" t="s">
        <v>341</v>
      </c>
    </row>
    <row r="3" spans="1:25" s="1" customFormat="1">
      <c r="A3" s="1" t="s">
        <v>348</v>
      </c>
      <c r="B3" s="1" t="s">
        <v>349</v>
      </c>
      <c r="F3" s="47"/>
      <c r="M3" s="1" t="s">
        <v>348</v>
      </c>
      <c r="N3" s="1" t="s">
        <v>349</v>
      </c>
    </row>
    <row r="4" spans="1:25" s="1" customFormat="1">
      <c r="C4" s="1" t="s">
        <v>350</v>
      </c>
      <c r="D4" s="1" t="s">
        <v>350</v>
      </c>
      <c r="E4" s="1" t="s">
        <v>350</v>
      </c>
      <c r="F4" s="47" t="s">
        <v>350</v>
      </c>
      <c r="G4" s="1" t="s">
        <v>350</v>
      </c>
      <c r="H4" s="1" t="s">
        <v>351</v>
      </c>
      <c r="I4" s="1" t="s">
        <v>351</v>
      </c>
      <c r="J4" s="1" t="s">
        <v>352</v>
      </c>
      <c r="K4" s="1" t="s">
        <v>352</v>
      </c>
    </row>
    <row r="5" spans="1:25">
      <c r="A5" s="54">
        <v>40918.548981481479</v>
      </c>
      <c r="B5">
        <v>175</v>
      </c>
      <c r="C5">
        <v>321</v>
      </c>
      <c r="D5" s="56" t="s">
        <v>343</v>
      </c>
      <c r="E5">
        <v>1.7999999999999999E-2</v>
      </c>
      <c r="F5" s="55">
        <v>0.94099999999999995</v>
      </c>
      <c r="G5">
        <v>0.73799999999999999</v>
      </c>
      <c r="H5">
        <v>168</v>
      </c>
      <c r="I5">
        <v>187.2</v>
      </c>
      <c r="J5">
        <v>0</v>
      </c>
      <c r="K5">
        <v>0</v>
      </c>
      <c r="M5" s="54">
        <v>40918.548981481479</v>
      </c>
      <c r="N5">
        <v>192</v>
      </c>
      <c r="O5">
        <v>321</v>
      </c>
      <c r="P5">
        <v>650</v>
      </c>
      <c r="Q5">
        <v>630</v>
      </c>
      <c r="R5">
        <v>300</v>
      </c>
      <c r="S5">
        <v>600</v>
      </c>
      <c r="T5">
        <v>6.0620000000000003</v>
      </c>
      <c r="U5">
        <v>11.97</v>
      </c>
      <c r="V5">
        <v>4786</v>
      </c>
      <c r="W5">
        <v>978</v>
      </c>
      <c r="X5">
        <v>5.0999999999999997E-2</v>
      </c>
    </row>
    <row r="6" spans="1:25">
      <c r="A6" s="54">
        <v>40918.553680555553</v>
      </c>
      <c r="B6">
        <v>176</v>
      </c>
      <c r="C6">
        <v>322</v>
      </c>
      <c r="D6" s="56" t="s">
        <v>343</v>
      </c>
      <c r="E6">
        <v>2.1999999999999999E-2</v>
      </c>
      <c r="F6" s="55">
        <v>0.94899999999999995</v>
      </c>
      <c r="G6">
        <v>0.89800000000000002</v>
      </c>
      <c r="H6">
        <v>184.5</v>
      </c>
      <c r="I6">
        <v>205.1</v>
      </c>
      <c r="J6">
        <v>0</v>
      </c>
      <c r="K6">
        <v>0</v>
      </c>
      <c r="M6" s="54">
        <v>40918.553680555553</v>
      </c>
      <c r="N6">
        <v>193</v>
      </c>
      <c r="O6">
        <v>322</v>
      </c>
      <c r="P6">
        <v>685</v>
      </c>
      <c r="Q6">
        <v>665</v>
      </c>
      <c r="R6">
        <v>300</v>
      </c>
      <c r="S6">
        <v>600</v>
      </c>
      <c r="T6">
        <v>4.0679999999999996</v>
      </c>
      <c r="U6">
        <v>11.97</v>
      </c>
      <c r="V6">
        <v>4786</v>
      </c>
      <c r="W6">
        <v>979</v>
      </c>
      <c r="X6">
        <v>5.0999999999999997E-2</v>
      </c>
    </row>
    <row r="7" spans="1:25">
      <c r="A7" s="54">
        <v>40918.564074074071</v>
      </c>
      <c r="B7">
        <v>177</v>
      </c>
      <c r="C7">
        <v>323</v>
      </c>
      <c r="D7" s="56">
        <v>-119.1</v>
      </c>
      <c r="E7">
        <v>4.2000000000000003E-2</v>
      </c>
      <c r="F7" s="55">
        <v>0.98899999999999999</v>
      </c>
      <c r="G7">
        <v>1.6910000000000001</v>
      </c>
      <c r="H7">
        <v>160.9</v>
      </c>
      <c r="I7">
        <v>179.4</v>
      </c>
      <c r="J7">
        <v>0</v>
      </c>
      <c r="K7">
        <v>0</v>
      </c>
      <c r="M7" s="54">
        <v>40918.564074074071</v>
      </c>
      <c r="N7">
        <v>195</v>
      </c>
      <c r="O7">
        <v>323</v>
      </c>
      <c r="P7">
        <v>420</v>
      </c>
      <c r="Q7">
        <v>400</v>
      </c>
      <c r="R7">
        <v>300</v>
      </c>
      <c r="S7">
        <v>600</v>
      </c>
      <c r="T7">
        <v>2.0449999999999999</v>
      </c>
      <c r="U7">
        <v>11.98</v>
      </c>
      <c r="V7">
        <v>4786</v>
      </c>
      <c r="W7">
        <v>981</v>
      </c>
      <c r="X7">
        <v>5.0999999999999997E-2</v>
      </c>
    </row>
    <row r="8" spans="1:25">
      <c r="A8" s="54">
        <v>40918.652685185189</v>
      </c>
      <c r="B8">
        <v>188</v>
      </c>
      <c r="C8">
        <v>1121</v>
      </c>
      <c r="D8" s="56">
        <v>-119.1</v>
      </c>
      <c r="E8">
        <v>5.1999999999999998E-2</v>
      </c>
      <c r="F8" s="55">
        <v>0.99399999999999999</v>
      </c>
      <c r="G8">
        <v>2.1360000000000001</v>
      </c>
      <c r="H8">
        <v>293.10000000000002</v>
      </c>
      <c r="I8">
        <v>323.7</v>
      </c>
      <c r="J8">
        <v>0</v>
      </c>
      <c r="K8">
        <v>0</v>
      </c>
      <c r="M8" s="54">
        <v>40918.652685185189</v>
      </c>
      <c r="N8">
        <v>206</v>
      </c>
      <c r="O8">
        <v>1121</v>
      </c>
      <c r="P8">
        <v>420</v>
      </c>
      <c r="Q8">
        <v>400</v>
      </c>
      <c r="R8">
        <v>300</v>
      </c>
      <c r="S8">
        <v>600</v>
      </c>
      <c r="T8">
        <v>3.1160000000000001</v>
      </c>
      <c r="U8">
        <v>11.86</v>
      </c>
      <c r="V8">
        <v>4786</v>
      </c>
      <c r="W8">
        <v>985</v>
      </c>
      <c r="X8">
        <v>5.0999999999999997E-2</v>
      </c>
    </row>
    <row r="9" spans="1:25">
      <c r="A9" s="54">
        <v>40918.634467592594</v>
      </c>
      <c r="B9">
        <v>182</v>
      </c>
      <c r="C9">
        <v>1122</v>
      </c>
      <c r="D9" s="56" t="s">
        <v>343</v>
      </c>
      <c r="E9">
        <v>9.9000000000000005E-2</v>
      </c>
      <c r="F9" s="55">
        <v>0.99299999999999999</v>
      </c>
      <c r="G9">
        <v>3.2330000000000001</v>
      </c>
      <c r="H9">
        <v>160.69999999999999</v>
      </c>
      <c r="I9">
        <v>179.2</v>
      </c>
      <c r="J9">
        <v>0</v>
      </c>
      <c r="K9">
        <v>0</v>
      </c>
      <c r="M9" s="54">
        <v>40918.634467592594</v>
      </c>
      <c r="N9">
        <v>200</v>
      </c>
      <c r="O9">
        <v>1122</v>
      </c>
      <c r="P9">
        <v>660</v>
      </c>
      <c r="Q9">
        <v>630</v>
      </c>
      <c r="R9">
        <v>300</v>
      </c>
      <c r="S9">
        <v>600</v>
      </c>
      <c r="T9">
        <v>1.6890000000000001</v>
      </c>
      <c r="U9">
        <v>11.84</v>
      </c>
      <c r="V9">
        <v>4786</v>
      </c>
      <c r="W9">
        <v>779</v>
      </c>
      <c r="X9">
        <v>5.0999999999999997E-2</v>
      </c>
    </row>
    <row r="10" spans="1:25">
      <c r="A10" s="54">
        <v>40918.642268518517</v>
      </c>
      <c r="B10">
        <v>184</v>
      </c>
      <c r="C10">
        <v>1123</v>
      </c>
      <c r="D10" s="56">
        <v>-119.1</v>
      </c>
      <c r="E10">
        <v>5.8999999999999997E-2</v>
      </c>
      <c r="F10" s="55">
        <v>0.99099999999999999</v>
      </c>
      <c r="G10">
        <v>1.91</v>
      </c>
      <c r="H10">
        <v>209</v>
      </c>
      <c r="I10">
        <v>231.9</v>
      </c>
      <c r="J10">
        <v>0</v>
      </c>
      <c r="K10">
        <v>0</v>
      </c>
      <c r="M10" s="54">
        <v>40918.642268518517</v>
      </c>
      <c r="N10">
        <v>202</v>
      </c>
      <c r="O10">
        <v>1123</v>
      </c>
      <c r="P10">
        <v>500</v>
      </c>
      <c r="Q10">
        <v>480</v>
      </c>
      <c r="R10">
        <v>300</v>
      </c>
      <c r="S10">
        <v>600</v>
      </c>
      <c r="T10">
        <v>1.391</v>
      </c>
      <c r="U10">
        <v>12.03</v>
      </c>
      <c r="V10">
        <v>4786</v>
      </c>
      <c r="W10">
        <v>784.1</v>
      </c>
      <c r="X10">
        <v>5.0999999999999997E-2</v>
      </c>
    </row>
    <row r="11" spans="1:25">
      <c r="A11" s="54">
        <v>40918.589189814818</v>
      </c>
      <c r="B11">
        <v>179</v>
      </c>
      <c r="C11">
        <v>3321</v>
      </c>
      <c r="D11" s="56">
        <v>-119.1</v>
      </c>
      <c r="E11">
        <v>5.3999999999999999E-2</v>
      </c>
      <c r="F11" s="55">
        <v>0.99299999999999999</v>
      </c>
      <c r="G11">
        <v>1.7310000000000001</v>
      </c>
      <c r="H11">
        <v>77.569999999999993</v>
      </c>
      <c r="I11">
        <v>88.5</v>
      </c>
      <c r="J11">
        <v>0</v>
      </c>
      <c r="K11">
        <v>0</v>
      </c>
      <c r="M11" s="54">
        <v>40918.589189814818</v>
      </c>
      <c r="N11">
        <v>197</v>
      </c>
      <c r="O11">
        <v>3321</v>
      </c>
      <c r="P11">
        <v>545</v>
      </c>
      <c r="Q11">
        <v>515</v>
      </c>
      <c r="R11">
        <v>300</v>
      </c>
      <c r="S11">
        <v>600</v>
      </c>
      <c r="T11">
        <v>3.0609999999999999</v>
      </c>
      <c r="U11">
        <v>11.82</v>
      </c>
      <c r="V11">
        <v>4786</v>
      </c>
      <c r="W11">
        <v>784</v>
      </c>
      <c r="X11">
        <v>5.0999999999999997E-2</v>
      </c>
    </row>
    <row r="12" spans="1:25">
      <c r="A12" s="54">
        <v>40918.584467592591</v>
      </c>
      <c r="B12">
        <v>178</v>
      </c>
      <c r="C12">
        <v>3322</v>
      </c>
      <c r="D12" s="56">
        <v>-119.1</v>
      </c>
      <c r="E12">
        <v>3.6999999999999998E-2</v>
      </c>
      <c r="F12" s="55">
        <v>0.99</v>
      </c>
      <c r="G12">
        <v>1.1839999999999999</v>
      </c>
      <c r="H12">
        <v>46.29</v>
      </c>
      <c r="I12">
        <v>54.4</v>
      </c>
      <c r="J12">
        <v>0</v>
      </c>
      <c r="K12">
        <v>0</v>
      </c>
      <c r="M12" s="54">
        <v>40918.584467592591</v>
      </c>
      <c r="N12">
        <v>196</v>
      </c>
      <c r="O12">
        <v>3322</v>
      </c>
      <c r="P12">
        <v>480</v>
      </c>
      <c r="Q12">
        <v>460</v>
      </c>
      <c r="R12">
        <v>300</v>
      </c>
      <c r="S12">
        <v>600</v>
      </c>
      <c r="T12">
        <v>0.88500000000000001</v>
      </c>
      <c r="U12">
        <v>11.89</v>
      </c>
      <c r="V12">
        <v>4786</v>
      </c>
      <c r="W12">
        <v>772.9</v>
      </c>
      <c r="X12">
        <v>5.0999999999999997E-2</v>
      </c>
    </row>
    <row r="13" spans="1:25">
      <c r="A13" s="54">
        <v>40918.596921296295</v>
      </c>
      <c r="B13">
        <v>181</v>
      </c>
      <c r="C13">
        <v>3323</v>
      </c>
      <c r="D13" s="56">
        <v>-119.1</v>
      </c>
      <c r="E13">
        <v>0.104</v>
      </c>
      <c r="F13" s="55">
        <v>0.996</v>
      </c>
      <c r="G13">
        <v>3.419</v>
      </c>
      <c r="H13">
        <v>147.80000000000001</v>
      </c>
      <c r="I13">
        <v>165.1</v>
      </c>
      <c r="J13">
        <v>0</v>
      </c>
      <c r="K13">
        <v>0</v>
      </c>
      <c r="M13" s="54">
        <v>40918.596921296295</v>
      </c>
      <c r="N13">
        <v>199</v>
      </c>
      <c r="O13">
        <v>3323</v>
      </c>
      <c r="P13">
        <v>750</v>
      </c>
      <c r="Q13">
        <v>720</v>
      </c>
      <c r="R13">
        <v>300</v>
      </c>
      <c r="S13">
        <v>600</v>
      </c>
      <c r="T13">
        <v>1.1439999999999999</v>
      </c>
      <c r="U13">
        <v>11.78</v>
      </c>
      <c r="V13">
        <v>4786</v>
      </c>
      <c r="W13">
        <v>794.5</v>
      </c>
      <c r="X13">
        <v>5.0999999999999997E-2</v>
      </c>
    </row>
    <row r="14" spans="1:25">
      <c r="A14" s="54">
        <v>40918.712777777779</v>
      </c>
      <c r="B14">
        <v>199</v>
      </c>
      <c r="C14">
        <v>4121</v>
      </c>
      <c r="D14" s="56">
        <v>-113.4</v>
      </c>
      <c r="E14">
        <v>1.7000000000000001E-2</v>
      </c>
      <c r="F14" s="55">
        <v>0.86199999999999999</v>
      </c>
      <c r="G14">
        <v>0.68400000000000005</v>
      </c>
      <c r="H14">
        <v>201.3</v>
      </c>
      <c r="I14">
        <v>223.5</v>
      </c>
      <c r="J14">
        <v>0</v>
      </c>
      <c r="K14">
        <v>0</v>
      </c>
      <c r="M14" s="54">
        <v>40918.712777777779</v>
      </c>
      <c r="N14">
        <v>217</v>
      </c>
      <c r="O14">
        <v>4121</v>
      </c>
      <c r="P14">
        <v>690</v>
      </c>
      <c r="Q14">
        <v>670</v>
      </c>
      <c r="R14">
        <v>300</v>
      </c>
      <c r="S14">
        <v>600</v>
      </c>
      <c r="T14">
        <v>2.1579999999999999</v>
      </c>
      <c r="U14">
        <v>12.19</v>
      </c>
      <c r="V14">
        <v>4786</v>
      </c>
      <c r="W14">
        <v>987</v>
      </c>
      <c r="X14">
        <v>5.0999999999999997E-2</v>
      </c>
    </row>
    <row r="15" spans="1:25">
      <c r="A15" s="54">
        <v>40918.696550925924</v>
      </c>
      <c r="B15">
        <v>194</v>
      </c>
      <c r="C15">
        <v>4122</v>
      </c>
      <c r="D15" s="56">
        <v>-119.1</v>
      </c>
      <c r="E15">
        <v>0.02</v>
      </c>
      <c r="F15" s="55">
        <v>0.92500000000000004</v>
      </c>
      <c r="G15">
        <v>0.80900000000000005</v>
      </c>
      <c r="H15">
        <v>270.2</v>
      </c>
      <c r="I15">
        <v>298.60000000000002</v>
      </c>
      <c r="J15">
        <v>0</v>
      </c>
      <c r="K15">
        <v>0</v>
      </c>
      <c r="M15" s="54">
        <v>40918.696550925924</v>
      </c>
      <c r="N15">
        <v>212</v>
      </c>
      <c r="O15">
        <v>4122</v>
      </c>
      <c r="P15">
        <v>550</v>
      </c>
      <c r="Q15">
        <v>530</v>
      </c>
      <c r="R15">
        <v>300</v>
      </c>
      <c r="S15">
        <v>600</v>
      </c>
      <c r="T15">
        <v>1.8580000000000001</v>
      </c>
      <c r="U15">
        <v>12.21</v>
      </c>
      <c r="V15">
        <v>4786</v>
      </c>
      <c r="W15">
        <v>986</v>
      </c>
      <c r="X15">
        <v>5.0999999999999997E-2</v>
      </c>
    </row>
    <row r="16" spans="1:25">
      <c r="A16" s="54">
        <v>40918.706250000003</v>
      </c>
      <c r="B16">
        <v>197</v>
      </c>
      <c r="C16">
        <v>4123</v>
      </c>
      <c r="D16" s="56">
        <v>-119.1</v>
      </c>
      <c r="E16">
        <v>2.3E-2</v>
      </c>
      <c r="F16" s="55">
        <v>0.94499999999999995</v>
      </c>
      <c r="G16">
        <v>0.93</v>
      </c>
      <c r="H16">
        <v>328.9</v>
      </c>
      <c r="I16">
        <v>362.7</v>
      </c>
      <c r="J16">
        <v>0</v>
      </c>
      <c r="K16">
        <v>0</v>
      </c>
      <c r="M16" s="54">
        <v>40918.706250000003</v>
      </c>
      <c r="N16">
        <v>215</v>
      </c>
      <c r="O16">
        <v>4123</v>
      </c>
      <c r="P16">
        <v>555</v>
      </c>
      <c r="Q16">
        <v>535</v>
      </c>
      <c r="R16">
        <v>300</v>
      </c>
      <c r="S16">
        <v>600</v>
      </c>
      <c r="T16">
        <v>2.347</v>
      </c>
      <c r="U16">
        <v>12.27</v>
      </c>
      <c r="V16">
        <v>4786</v>
      </c>
      <c r="W16">
        <v>987</v>
      </c>
      <c r="X16">
        <v>5.0999999999999997E-2</v>
      </c>
    </row>
    <row r="17" spans="1:13">
      <c r="A17" s="54"/>
      <c r="M17" s="54"/>
    </row>
    <row r="18" spans="1:13">
      <c r="M18" s="54"/>
    </row>
    <row r="21" spans="1:13">
      <c r="A21" s="54"/>
    </row>
    <row r="22" spans="1:13">
      <c r="A22" s="54"/>
    </row>
    <row r="26" spans="1:13">
      <c r="A26" s="54"/>
    </row>
    <row r="27" spans="1:13">
      <c r="A27" s="54"/>
    </row>
    <row r="29" spans="1:13">
      <c r="A29" s="54"/>
    </row>
    <row r="30" spans="1:13">
      <c r="A30" s="54"/>
    </row>
    <row r="31" spans="1:13">
      <c r="A31" s="54"/>
    </row>
    <row r="32" spans="1:13">
      <c r="A32" s="54"/>
    </row>
    <row r="33" spans="1:1">
      <c r="A33" s="54"/>
    </row>
    <row r="34" spans="1:1">
      <c r="A34" s="54"/>
    </row>
    <row r="35" spans="1:1">
      <c r="A35" s="54"/>
    </row>
    <row r="36" spans="1:1">
      <c r="A36" s="54"/>
    </row>
    <row r="37" spans="1:1">
      <c r="A37" s="54"/>
    </row>
    <row r="38" spans="1:1">
      <c r="A38" s="54"/>
    </row>
    <row r="39" spans="1:1">
      <c r="A39" s="54"/>
    </row>
    <row r="40" spans="1:1">
      <c r="A40" s="54"/>
    </row>
    <row r="41" spans="1:1">
      <c r="A41" s="54"/>
    </row>
    <row r="42" spans="1:1">
      <c r="A42" s="54"/>
    </row>
    <row r="43" spans="1:1">
      <c r="A43" s="54"/>
    </row>
    <row r="44" spans="1:1">
      <c r="A44" s="54"/>
    </row>
    <row r="45" spans="1:1">
      <c r="A45" s="54"/>
    </row>
    <row r="46" spans="1:1">
      <c r="A46" s="54"/>
    </row>
    <row r="47" spans="1:1">
      <c r="A47" s="54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FFFF00"/>
  </sheetPr>
  <dimension ref="A1:V49"/>
  <sheetViews>
    <sheetView workbookViewId="0">
      <selection activeCell="A9" sqref="A9:A11"/>
    </sheetView>
  </sheetViews>
  <sheetFormatPr baseColWidth="10" defaultColWidth="11.5" defaultRowHeight="12" x14ac:dyDescent="0"/>
  <cols>
    <col min="1" max="1" width="12.33203125" bestFit="1" customWidth="1"/>
    <col min="2" max="11" width="11.5" customWidth="1"/>
    <col min="12" max="12" width="11" bestFit="1" customWidth="1"/>
  </cols>
  <sheetData>
    <row r="1" spans="1:22" s="1" customFormat="1">
      <c r="A1" s="1" t="s">
        <v>318</v>
      </c>
      <c r="B1" s="1" t="s">
        <v>319</v>
      </c>
      <c r="C1" s="1">
        <v>5655</v>
      </c>
      <c r="D1" s="1" t="s">
        <v>320</v>
      </c>
      <c r="E1" s="1" t="s">
        <v>321</v>
      </c>
      <c r="F1" s="1">
        <v>37548</v>
      </c>
      <c r="G1" s="1" t="s">
        <v>322</v>
      </c>
      <c r="L1" s="1" t="s">
        <v>318</v>
      </c>
      <c r="M1" s="1" t="s">
        <v>319</v>
      </c>
      <c r="N1" s="1">
        <v>5655</v>
      </c>
      <c r="O1" s="1" t="s">
        <v>320</v>
      </c>
      <c r="P1" s="1" t="s">
        <v>321</v>
      </c>
      <c r="Q1" s="1">
        <v>37548</v>
      </c>
      <c r="R1" s="1" t="s">
        <v>323</v>
      </c>
    </row>
    <row r="2" spans="1:22" s="1" customFormat="1">
      <c r="A2" s="1" t="s">
        <v>324</v>
      </c>
      <c r="B2" s="1" t="s">
        <v>325</v>
      </c>
      <c r="C2" s="1" t="s">
        <v>326</v>
      </c>
      <c r="D2" s="1" t="s">
        <v>327</v>
      </c>
      <c r="E2" s="1" t="s">
        <v>328</v>
      </c>
      <c r="F2" s="1" t="s">
        <v>329</v>
      </c>
      <c r="G2" s="1" t="s">
        <v>330</v>
      </c>
      <c r="H2" s="1" t="s">
        <v>331</v>
      </c>
      <c r="I2" s="1" t="s">
        <v>332</v>
      </c>
      <c r="J2" s="1" t="s">
        <v>333</v>
      </c>
      <c r="L2" s="1" t="s">
        <v>324</v>
      </c>
      <c r="M2" s="1" t="s">
        <v>325</v>
      </c>
      <c r="N2" s="1" t="s">
        <v>334</v>
      </c>
      <c r="O2" s="1" t="s">
        <v>0</v>
      </c>
      <c r="P2" s="1" t="s">
        <v>335</v>
      </c>
      <c r="Q2" s="1" t="s">
        <v>336</v>
      </c>
      <c r="R2" s="1" t="s">
        <v>337</v>
      </c>
      <c r="S2" s="1" t="s">
        <v>338</v>
      </c>
      <c r="T2" s="1" t="s">
        <v>339</v>
      </c>
      <c r="U2" s="1" t="s">
        <v>340</v>
      </c>
      <c r="V2" s="1" t="s">
        <v>341</v>
      </c>
    </row>
    <row r="3" spans="1:22" s="1" customFormat="1">
      <c r="A3" s="1" t="s">
        <v>348</v>
      </c>
      <c r="L3" s="1" t="s">
        <v>348</v>
      </c>
    </row>
    <row r="4" spans="1:22" s="1" customFormat="1">
      <c r="B4" s="1" t="s">
        <v>350</v>
      </c>
      <c r="C4" s="1" t="s">
        <v>350</v>
      </c>
      <c r="D4" s="1" t="s">
        <v>350</v>
      </c>
      <c r="E4" s="1" t="s">
        <v>350</v>
      </c>
      <c r="F4" s="1" t="s">
        <v>350</v>
      </c>
      <c r="G4" s="1" t="s">
        <v>351</v>
      </c>
      <c r="H4" s="1" t="s">
        <v>351</v>
      </c>
      <c r="I4" s="1" t="s">
        <v>352</v>
      </c>
      <c r="J4" s="1" t="s">
        <v>352</v>
      </c>
      <c r="M4" s="1" t="s">
        <v>350</v>
      </c>
      <c r="N4" s="1" t="s">
        <v>350</v>
      </c>
      <c r="O4" s="1" t="s">
        <v>350</v>
      </c>
      <c r="P4" s="1" t="s">
        <v>350</v>
      </c>
      <c r="Q4" s="1" t="s">
        <v>350</v>
      </c>
      <c r="R4" s="1" t="s">
        <v>350</v>
      </c>
      <c r="S4" s="1" t="s">
        <v>350</v>
      </c>
      <c r="T4" s="1" t="s">
        <v>350</v>
      </c>
      <c r="U4" s="1" t="s">
        <v>350</v>
      </c>
      <c r="V4" s="1" t="s">
        <v>350</v>
      </c>
    </row>
    <row r="5" spans="1:22">
      <c r="A5" s="54">
        <v>40942.674027777779</v>
      </c>
      <c r="B5">
        <v>1121</v>
      </c>
      <c r="C5">
        <v>-119.1</v>
      </c>
      <c r="D5">
        <v>0.02</v>
      </c>
      <c r="E5" s="55">
        <v>0.94199999999999995</v>
      </c>
      <c r="F5">
        <v>0.83599999999999997</v>
      </c>
      <c r="G5">
        <v>184.6</v>
      </c>
      <c r="H5">
        <v>205.2</v>
      </c>
      <c r="I5">
        <v>0</v>
      </c>
      <c r="J5">
        <v>0</v>
      </c>
      <c r="L5" s="54">
        <v>40942.674027777779</v>
      </c>
      <c r="M5">
        <v>1121</v>
      </c>
      <c r="N5">
        <v>665</v>
      </c>
      <c r="O5">
        <v>635</v>
      </c>
      <c r="P5">
        <v>300</v>
      </c>
      <c r="Q5">
        <v>600</v>
      </c>
      <c r="R5">
        <v>0.56699999999999995</v>
      </c>
      <c r="S5">
        <v>11.92</v>
      </c>
      <c r="T5">
        <v>4786</v>
      </c>
      <c r="U5">
        <v>1000</v>
      </c>
      <c r="V5">
        <v>5.0999999999999997E-2</v>
      </c>
    </row>
    <row r="6" spans="1:22">
      <c r="A6" s="54">
        <v>40942.635555555556</v>
      </c>
      <c r="B6">
        <v>1122</v>
      </c>
      <c r="C6">
        <v>-113.4</v>
      </c>
      <c r="D6">
        <v>5.3999999999999999E-2</v>
      </c>
      <c r="E6" s="55">
        <v>0.98799999999999999</v>
      </c>
      <c r="F6">
        <v>2.258</v>
      </c>
      <c r="G6">
        <v>165.2</v>
      </c>
      <c r="H6">
        <v>184.1</v>
      </c>
      <c r="I6">
        <v>0</v>
      </c>
      <c r="J6">
        <v>0</v>
      </c>
      <c r="L6" s="54">
        <v>40942.635555555556</v>
      </c>
      <c r="M6">
        <v>1122</v>
      </c>
      <c r="N6">
        <v>820</v>
      </c>
      <c r="O6">
        <v>820</v>
      </c>
      <c r="P6">
        <v>300</v>
      </c>
      <c r="Q6">
        <v>600</v>
      </c>
      <c r="R6">
        <v>0.41199999999999998</v>
      </c>
      <c r="S6">
        <v>11.8</v>
      </c>
      <c r="T6">
        <v>4786</v>
      </c>
      <c r="U6">
        <v>1003</v>
      </c>
      <c r="V6">
        <v>5.0999999999999997E-2</v>
      </c>
    </row>
    <row r="7" spans="1:22">
      <c r="A7" s="54">
        <v>40941.58525462963</v>
      </c>
      <c r="B7">
        <v>1123</v>
      </c>
      <c r="C7">
        <v>-119.1</v>
      </c>
      <c r="D7">
        <v>4.4999999999999998E-2</v>
      </c>
      <c r="E7" s="55">
        <v>0.98599999999999999</v>
      </c>
      <c r="F7">
        <v>1.865</v>
      </c>
      <c r="G7">
        <v>177.5</v>
      </c>
      <c r="H7">
        <v>197.6</v>
      </c>
      <c r="I7">
        <v>0</v>
      </c>
      <c r="J7">
        <v>0</v>
      </c>
      <c r="L7" s="54">
        <v>40941.58525462963</v>
      </c>
      <c r="M7">
        <v>1123</v>
      </c>
      <c r="N7">
        <v>630</v>
      </c>
      <c r="O7">
        <v>600</v>
      </c>
      <c r="P7">
        <v>300</v>
      </c>
      <c r="Q7">
        <v>600</v>
      </c>
      <c r="R7">
        <v>2.1760000000000002</v>
      </c>
      <c r="S7">
        <v>12.31</v>
      </c>
      <c r="T7">
        <v>4786</v>
      </c>
      <c r="U7">
        <v>995</v>
      </c>
      <c r="V7">
        <v>5.0999999999999997E-2</v>
      </c>
    </row>
    <row r="8" spans="1:22">
      <c r="A8" s="54">
        <v>40942.528726851851</v>
      </c>
      <c r="B8">
        <v>3222</v>
      </c>
      <c r="C8">
        <v>-119.1</v>
      </c>
      <c r="D8">
        <v>4.2999999999999997E-2</v>
      </c>
      <c r="E8" s="55">
        <v>0.97699999999999998</v>
      </c>
      <c r="F8">
        <v>1.796</v>
      </c>
      <c r="G8">
        <v>166.8</v>
      </c>
      <c r="H8">
        <v>185.9</v>
      </c>
      <c r="I8">
        <v>0</v>
      </c>
      <c r="J8">
        <v>0</v>
      </c>
      <c r="L8" s="54">
        <v>40942.528726851851</v>
      </c>
      <c r="M8">
        <v>3222</v>
      </c>
      <c r="N8">
        <v>635</v>
      </c>
      <c r="O8">
        <v>605</v>
      </c>
      <c r="P8">
        <v>300</v>
      </c>
      <c r="Q8">
        <v>600</v>
      </c>
      <c r="R8">
        <v>-2.6880000000000002</v>
      </c>
      <c r="S8">
        <v>11.92</v>
      </c>
      <c r="T8">
        <v>4786</v>
      </c>
      <c r="U8">
        <v>1002</v>
      </c>
      <c r="V8">
        <v>5.0999999999999997E-2</v>
      </c>
    </row>
    <row r="9" spans="1:22">
      <c r="A9" s="54">
        <v>40942.490717592591</v>
      </c>
      <c r="B9">
        <v>3321</v>
      </c>
      <c r="C9" t="s">
        <v>343</v>
      </c>
      <c r="D9">
        <v>2.1000000000000001E-2</v>
      </c>
      <c r="E9" s="55">
        <v>0.93799999999999994</v>
      </c>
      <c r="F9">
        <v>0.89100000000000001</v>
      </c>
      <c r="G9">
        <v>184.4</v>
      </c>
      <c r="H9">
        <v>205.1</v>
      </c>
      <c r="I9">
        <v>0</v>
      </c>
      <c r="J9">
        <v>0</v>
      </c>
      <c r="L9" s="54">
        <v>40942.490717592591</v>
      </c>
      <c r="M9">
        <v>3321</v>
      </c>
      <c r="N9">
        <v>775</v>
      </c>
      <c r="O9">
        <v>745</v>
      </c>
      <c r="P9">
        <v>300</v>
      </c>
      <c r="Q9">
        <v>600</v>
      </c>
      <c r="R9">
        <v>-3.1080000000000001</v>
      </c>
      <c r="S9">
        <v>12.11</v>
      </c>
      <c r="T9">
        <v>4786</v>
      </c>
      <c r="U9">
        <v>1001</v>
      </c>
      <c r="V9">
        <v>5.0999999999999997E-2</v>
      </c>
    </row>
    <row r="10" spans="1:22">
      <c r="A10" s="54">
        <v>40942.496944444443</v>
      </c>
      <c r="B10">
        <v>3322</v>
      </c>
      <c r="C10" t="s">
        <v>343</v>
      </c>
      <c r="D10">
        <v>0.04</v>
      </c>
      <c r="E10" s="55">
        <v>0.97599999999999998</v>
      </c>
      <c r="F10">
        <v>1.6659999999999999</v>
      </c>
      <c r="G10">
        <v>174.9</v>
      </c>
      <c r="H10">
        <v>194.7</v>
      </c>
      <c r="I10">
        <v>0</v>
      </c>
      <c r="J10">
        <v>0</v>
      </c>
      <c r="L10" s="54">
        <v>40942.496944444443</v>
      </c>
      <c r="M10">
        <v>3322</v>
      </c>
      <c r="N10">
        <v>780</v>
      </c>
      <c r="O10">
        <v>750</v>
      </c>
      <c r="P10">
        <v>300</v>
      </c>
      <c r="Q10">
        <v>600</v>
      </c>
      <c r="R10">
        <v>-3.3719999999999999</v>
      </c>
      <c r="S10">
        <v>12.17</v>
      </c>
      <c r="T10">
        <v>4786</v>
      </c>
      <c r="U10">
        <v>1000</v>
      </c>
      <c r="V10">
        <v>5.0999999999999997E-2</v>
      </c>
    </row>
    <row r="11" spans="1:22">
      <c r="A11" s="54">
        <v>40942.483680555553</v>
      </c>
      <c r="B11">
        <v>3323</v>
      </c>
      <c r="C11">
        <v>-119.1</v>
      </c>
      <c r="D11">
        <v>0.126</v>
      </c>
      <c r="E11" s="55">
        <v>0.98699999999999999</v>
      </c>
      <c r="F11">
        <v>5.3</v>
      </c>
      <c r="G11">
        <v>140.6</v>
      </c>
      <c r="H11">
        <v>157.19999999999999</v>
      </c>
      <c r="I11">
        <v>0</v>
      </c>
      <c r="J11">
        <v>0</v>
      </c>
      <c r="L11" s="54">
        <v>40942.483680555553</v>
      </c>
      <c r="M11">
        <v>3323</v>
      </c>
      <c r="N11">
        <v>780</v>
      </c>
      <c r="O11">
        <v>750</v>
      </c>
      <c r="P11">
        <v>300</v>
      </c>
      <c r="Q11">
        <v>600</v>
      </c>
      <c r="R11">
        <v>-2.5870000000000002</v>
      </c>
      <c r="S11">
        <v>12.02</v>
      </c>
      <c r="T11">
        <v>4786</v>
      </c>
      <c r="U11">
        <v>1003</v>
      </c>
      <c r="V11">
        <v>5.0999999999999997E-2</v>
      </c>
    </row>
    <row r="12" spans="1:22">
      <c r="A12" s="54">
        <v>40941.672106481485</v>
      </c>
      <c r="B12">
        <v>4121</v>
      </c>
      <c r="C12">
        <v>-113.4</v>
      </c>
      <c r="D12">
        <v>5.2999999999999999E-2</v>
      </c>
      <c r="E12" s="55">
        <v>0.99399999999999999</v>
      </c>
      <c r="F12">
        <v>2.1960000000000002</v>
      </c>
      <c r="G12">
        <v>286.39999999999998</v>
      </c>
      <c r="H12">
        <v>316.39999999999998</v>
      </c>
      <c r="I12">
        <v>0</v>
      </c>
      <c r="J12">
        <v>0</v>
      </c>
      <c r="L12" s="54">
        <v>40941.672106481485</v>
      </c>
      <c r="M12">
        <v>4121</v>
      </c>
      <c r="N12">
        <v>430</v>
      </c>
      <c r="O12">
        <v>410</v>
      </c>
      <c r="P12">
        <v>300</v>
      </c>
      <c r="Q12">
        <v>600</v>
      </c>
      <c r="R12">
        <v>0.81</v>
      </c>
      <c r="S12">
        <v>11.65</v>
      </c>
      <c r="T12">
        <v>4786</v>
      </c>
      <c r="U12">
        <v>992</v>
      </c>
      <c r="V12">
        <v>5.0999999999999997E-2</v>
      </c>
    </row>
    <row r="13" spans="1:22">
      <c r="A13" s="54">
        <v>40941.629467592589</v>
      </c>
      <c r="B13">
        <v>4122</v>
      </c>
      <c r="C13">
        <v>-119.1</v>
      </c>
      <c r="D13">
        <v>4.2000000000000003E-2</v>
      </c>
      <c r="E13" s="55">
        <v>0.97199999999999998</v>
      </c>
      <c r="F13">
        <v>1.726</v>
      </c>
      <c r="G13">
        <v>255.6</v>
      </c>
      <c r="H13">
        <v>282.7</v>
      </c>
      <c r="I13">
        <v>0</v>
      </c>
      <c r="J13">
        <v>0</v>
      </c>
      <c r="L13" s="54">
        <v>40941.629467592589</v>
      </c>
      <c r="M13">
        <v>4122</v>
      </c>
      <c r="N13">
        <v>560</v>
      </c>
      <c r="O13">
        <v>530</v>
      </c>
      <c r="P13">
        <v>300</v>
      </c>
      <c r="Q13">
        <v>600</v>
      </c>
      <c r="R13">
        <v>2.0209999999999999</v>
      </c>
      <c r="S13">
        <v>11.94</v>
      </c>
      <c r="T13">
        <v>4786</v>
      </c>
      <c r="U13">
        <v>997</v>
      </c>
      <c r="V13">
        <v>5.0999999999999997E-2</v>
      </c>
    </row>
    <row r="14" spans="1:22">
      <c r="A14" s="54">
        <v>40941.58525462963</v>
      </c>
      <c r="B14">
        <v>4123</v>
      </c>
      <c r="C14">
        <v>-119.1</v>
      </c>
      <c r="D14">
        <v>4.4999999999999998E-2</v>
      </c>
      <c r="E14" s="55">
        <v>0.98599999999999999</v>
      </c>
      <c r="F14">
        <v>1.865</v>
      </c>
      <c r="G14">
        <v>177.5</v>
      </c>
      <c r="H14">
        <v>197.6</v>
      </c>
      <c r="I14">
        <v>0</v>
      </c>
      <c r="J14">
        <v>0</v>
      </c>
      <c r="L14" s="54">
        <v>40942.653958333336</v>
      </c>
      <c r="M14">
        <v>4123</v>
      </c>
      <c r="N14">
        <v>780</v>
      </c>
      <c r="O14">
        <v>750</v>
      </c>
      <c r="P14">
        <v>300</v>
      </c>
      <c r="Q14">
        <v>600</v>
      </c>
      <c r="R14">
        <v>-0.24399999999999999</v>
      </c>
      <c r="S14">
        <v>12.01</v>
      </c>
      <c r="T14">
        <v>4786</v>
      </c>
      <c r="U14">
        <v>999</v>
      </c>
      <c r="V14">
        <v>5.0999999999999997E-2</v>
      </c>
    </row>
    <row r="15" spans="1:22">
      <c r="A15" s="54">
        <v>40942.437337962961</v>
      </c>
      <c r="B15">
        <v>6001</v>
      </c>
      <c r="C15" t="s">
        <v>343</v>
      </c>
      <c r="D15">
        <v>0.05</v>
      </c>
      <c r="E15" s="55">
        <v>0.99199999999999999</v>
      </c>
      <c r="F15">
        <v>2.0449999999999999</v>
      </c>
      <c r="G15">
        <v>108</v>
      </c>
      <c r="H15">
        <v>121.7</v>
      </c>
      <c r="I15">
        <v>0</v>
      </c>
      <c r="J15">
        <v>0</v>
      </c>
      <c r="L15" s="54">
        <v>40942.437337962961</v>
      </c>
      <c r="M15">
        <v>6001</v>
      </c>
      <c r="N15">
        <v>545</v>
      </c>
      <c r="O15">
        <v>525</v>
      </c>
      <c r="P15">
        <v>300</v>
      </c>
      <c r="Q15">
        <v>600</v>
      </c>
      <c r="R15">
        <v>3.919</v>
      </c>
      <c r="S15">
        <v>12.12</v>
      </c>
      <c r="T15">
        <v>4786</v>
      </c>
      <c r="U15">
        <v>995</v>
      </c>
      <c r="V15">
        <v>5.0999999999999997E-2</v>
      </c>
    </row>
    <row r="16" spans="1:22">
      <c r="A16" s="54">
        <v>40942.458495370367</v>
      </c>
      <c r="B16">
        <v>6002</v>
      </c>
      <c r="C16">
        <v>-113.4</v>
      </c>
      <c r="D16">
        <v>0.02</v>
      </c>
      <c r="E16" s="55">
        <v>0.93899999999999995</v>
      </c>
      <c r="F16">
        <v>0.85599999999999998</v>
      </c>
      <c r="G16">
        <v>155.69999999999999</v>
      </c>
      <c r="H16">
        <v>173.8</v>
      </c>
      <c r="I16">
        <v>0</v>
      </c>
      <c r="J16">
        <v>0</v>
      </c>
      <c r="L16" s="54">
        <v>40942.458495370367</v>
      </c>
      <c r="M16">
        <v>6002</v>
      </c>
      <c r="N16">
        <v>550</v>
      </c>
      <c r="O16">
        <v>520</v>
      </c>
      <c r="P16">
        <v>300</v>
      </c>
      <c r="Q16">
        <v>600</v>
      </c>
      <c r="R16">
        <v>-1.9339999999999999</v>
      </c>
      <c r="S16">
        <v>12.03</v>
      </c>
      <c r="T16">
        <v>4786</v>
      </c>
      <c r="U16">
        <v>999</v>
      </c>
      <c r="V16">
        <v>5.0999999999999997E-2</v>
      </c>
    </row>
    <row r="17" spans="1:22">
      <c r="A17" s="54">
        <v>40942.442893518521</v>
      </c>
      <c r="B17">
        <v>6003</v>
      </c>
      <c r="C17">
        <v>-113.4</v>
      </c>
      <c r="D17">
        <v>6.4000000000000001E-2</v>
      </c>
      <c r="E17" s="55">
        <v>0.99399999999999999</v>
      </c>
      <c r="F17">
        <v>2.6389999999999998</v>
      </c>
      <c r="G17">
        <v>139.4</v>
      </c>
      <c r="H17">
        <v>156</v>
      </c>
      <c r="I17">
        <v>0</v>
      </c>
      <c r="J17">
        <v>0</v>
      </c>
      <c r="L17" s="54">
        <v>40942.442893518521</v>
      </c>
      <c r="M17">
        <v>6003</v>
      </c>
      <c r="N17">
        <v>680</v>
      </c>
      <c r="O17">
        <v>650</v>
      </c>
      <c r="P17">
        <v>300</v>
      </c>
      <c r="Q17">
        <v>600</v>
      </c>
      <c r="R17">
        <v>0.27400000000000002</v>
      </c>
      <c r="S17">
        <v>12</v>
      </c>
      <c r="T17">
        <v>4786</v>
      </c>
      <c r="U17">
        <v>995</v>
      </c>
      <c r="V17">
        <v>5.0999999999999997E-2</v>
      </c>
    </row>
    <row r="36" spans="1:12">
      <c r="A36" s="54"/>
      <c r="L36" s="54"/>
    </row>
    <row r="37" spans="1:12">
      <c r="A37" s="54"/>
      <c r="L37" s="54"/>
    </row>
    <row r="41" spans="1:12">
      <c r="A41" s="54"/>
      <c r="L41" s="54"/>
    </row>
    <row r="42" spans="1:12">
      <c r="A42" s="54"/>
      <c r="L42" s="54"/>
    </row>
    <row r="43" spans="1:12">
      <c r="A43" s="54"/>
      <c r="L43" s="54"/>
    </row>
    <row r="44" spans="1:12">
      <c r="A44" s="54"/>
      <c r="L44" s="54"/>
    </row>
    <row r="46" spans="1:12">
      <c r="A46" s="54"/>
      <c r="L46" s="54"/>
    </row>
    <row r="47" spans="1:12">
      <c r="A47" s="54"/>
      <c r="L47" s="54"/>
    </row>
    <row r="48" spans="1:12">
      <c r="A48" s="54"/>
      <c r="L48" s="54"/>
    </row>
    <row r="49" spans="1:12">
      <c r="A49" s="54"/>
      <c r="L49" s="54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V18"/>
  <sheetViews>
    <sheetView workbookViewId="0">
      <selection activeCell="G62" sqref="G62"/>
    </sheetView>
  </sheetViews>
  <sheetFormatPr baseColWidth="10" defaultRowHeight="12" x14ac:dyDescent="0"/>
  <cols>
    <col min="1" max="1" width="12.33203125" bestFit="1" customWidth="1"/>
    <col min="12" max="12" width="11.5" bestFit="1" customWidth="1"/>
    <col min="13" max="13" width="12.33203125" bestFit="1" customWidth="1"/>
  </cols>
  <sheetData>
    <row r="1" spans="1:22" s="1" customFormat="1">
      <c r="A1" s="1" t="s">
        <v>318</v>
      </c>
      <c r="B1" s="1" t="s">
        <v>319</v>
      </c>
      <c r="C1" s="1" t="s">
        <v>319</v>
      </c>
      <c r="D1" s="1">
        <v>5655</v>
      </c>
      <c r="E1" s="1" t="s">
        <v>320</v>
      </c>
      <c r="F1" s="1" t="s">
        <v>321</v>
      </c>
      <c r="G1" s="1">
        <v>37548</v>
      </c>
      <c r="H1" s="1" t="s">
        <v>322</v>
      </c>
      <c r="M1" s="1" t="s">
        <v>318</v>
      </c>
      <c r="N1" s="1" t="s">
        <v>319</v>
      </c>
      <c r="O1" s="1" t="s">
        <v>319</v>
      </c>
      <c r="P1" s="1">
        <v>5655</v>
      </c>
      <c r="Q1" s="1" t="s">
        <v>320</v>
      </c>
      <c r="R1" s="1" t="s">
        <v>321</v>
      </c>
      <c r="S1" s="1">
        <v>37548</v>
      </c>
      <c r="T1" s="1" t="s">
        <v>323</v>
      </c>
    </row>
    <row r="2" spans="1:22" s="1" customFormat="1">
      <c r="A2" s="1" t="s">
        <v>324</v>
      </c>
      <c r="B2" s="1" t="s">
        <v>325</v>
      </c>
      <c r="C2" s="1" t="s">
        <v>326</v>
      </c>
      <c r="D2" s="1" t="s">
        <v>327</v>
      </c>
      <c r="E2" s="1" t="s">
        <v>328</v>
      </c>
      <c r="F2" s="1" t="s">
        <v>329</v>
      </c>
      <c r="G2" s="1" t="s">
        <v>330</v>
      </c>
      <c r="H2" s="1" t="s">
        <v>331</v>
      </c>
      <c r="I2" s="1" t="s">
        <v>332</v>
      </c>
      <c r="J2" s="1" t="s">
        <v>333</v>
      </c>
      <c r="L2" s="1" t="s">
        <v>324</v>
      </c>
      <c r="M2" s="1" t="s">
        <v>325</v>
      </c>
      <c r="N2" s="1" t="s">
        <v>334</v>
      </c>
      <c r="O2" s="1" t="s">
        <v>0</v>
      </c>
      <c r="P2" s="1" t="s">
        <v>335</v>
      </c>
      <c r="Q2" s="1" t="s">
        <v>336</v>
      </c>
      <c r="R2" s="1" t="s">
        <v>337</v>
      </c>
      <c r="S2" s="1" t="s">
        <v>338</v>
      </c>
      <c r="T2" s="1" t="s">
        <v>339</v>
      </c>
      <c r="U2" s="1" t="s">
        <v>340</v>
      </c>
      <c r="V2" s="1" t="s">
        <v>341</v>
      </c>
    </row>
    <row r="3" spans="1:22" s="1" customFormat="1">
      <c r="A3" s="1" t="s">
        <v>348</v>
      </c>
      <c r="L3" s="1" t="s">
        <v>348</v>
      </c>
    </row>
    <row r="4" spans="1:22" s="1" customFormat="1">
      <c r="B4" s="1" t="s">
        <v>350</v>
      </c>
      <c r="C4" s="1" t="s">
        <v>350</v>
      </c>
      <c r="D4" s="1" t="s">
        <v>350</v>
      </c>
      <c r="E4" s="1" t="s">
        <v>350</v>
      </c>
      <c r="F4" s="1" t="s">
        <v>350</v>
      </c>
      <c r="G4" s="1" t="s">
        <v>351</v>
      </c>
      <c r="H4" s="1" t="s">
        <v>351</v>
      </c>
      <c r="I4" s="1" t="s">
        <v>352</v>
      </c>
      <c r="J4" s="1" t="s">
        <v>352</v>
      </c>
      <c r="M4" s="1" t="s">
        <v>350</v>
      </c>
      <c r="N4" s="1" t="s">
        <v>350</v>
      </c>
      <c r="O4" s="1" t="s">
        <v>350</v>
      </c>
      <c r="P4" s="1" t="s">
        <v>350</v>
      </c>
      <c r="Q4" s="1" t="s">
        <v>350</v>
      </c>
      <c r="R4" s="1" t="s">
        <v>350</v>
      </c>
      <c r="S4" s="1" t="s">
        <v>350</v>
      </c>
      <c r="T4" s="1" t="s">
        <v>350</v>
      </c>
      <c r="U4" s="1" t="s">
        <v>350</v>
      </c>
      <c r="V4" s="1" t="s">
        <v>350</v>
      </c>
    </row>
    <row r="5" spans="1:22">
      <c r="A5" s="54">
        <v>40962.692037037035</v>
      </c>
      <c r="B5">
        <v>1121</v>
      </c>
      <c r="C5">
        <v>-119.1</v>
      </c>
      <c r="D5">
        <v>2.1999999999999999E-2</v>
      </c>
      <c r="E5" s="77">
        <v>0.96099999999999997</v>
      </c>
      <c r="F5">
        <v>0.875</v>
      </c>
      <c r="G5">
        <v>354.1</v>
      </c>
      <c r="H5">
        <v>390.2</v>
      </c>
      <c r="I5">
        <v>0</v>
      </c>
      <c r="J5">
        <v>0</v>
      </c>
      <c r="L5" s="54">
        <v>40962.692037037035</v>
      </c>
      <c r="M5">
        <v>1121</v>
      </c>
      <c r="N5">
        <v>635</v>
      </c>
      <c r="O5">
        <v>630</v>
      </c>
      <c r="P5">
        <v>300</v>
      </c>
      <c r="Q5">
        <v>600</v>
      </c>
      <c r="R5">
        <v>4.0359999999999996</v>
      </c>
      <c r="S5">
        <v>11.94</v>
      </c>
      <c r="T5">
        <v>4786</v>
      </c>
      <c r="U5">
        <v>976</v>
      </c>
      <c r="V5">
        <v>5.0999999999999997E-2</v>
      </c>
    </row>
    <row r="6" spans="1:22">
      <c r="A6" s="54">
        <v>40962.668703703705</v>
      </c>
      <c r="B6">
        <v>1122</v>
      </c>
      <c r="C6">
        <v>-119.1</v>
      </c>
      <c r="D6">
        <v>1.2E-2</v>
      </c>
      <c r="E6" s="77">
        <v>0.85499999999999998</v>
      </c>
      <c r="F6">
        <v>0.48299999999999998</v>
      </c>
      <c r="G6">
        <v>265.7</v>
      </c>
      <c r="H6">
        <v>293.8</v>
      </c>
      <c r="I6">
        <v>0</v>
      </c>
      <c r="J6">
        <v>0</v>
      </c>
      <c r="L6" s="54">
        <v>40962.668703703705</v>
      </c>
      <c r="M6">
        <v>1122</v>
      </c>
      <c r="N6">
        <v>500</v>
      </c>
      <c r="O6">
        <v>480</v>
      </c>
      <c r="P6">
        <v>300</v>
      </c>
      <c r="Q6">
        <v>600</v>
      </c>
      <c r="R6">
        <v>3.7189999999999999</v>
      </c>
      <c r="S6">
        <v>11.99</v>
      </c>
      <c r="T6">
        <v>4786</v>
      </c>
      <c r="U6">
        <v>976</v>
      </c>
      <c r="V6">
        <v>5.0999999999999997E-2</v>
      </c>
    </row>
    <row r="7" spans="1:22">
      <c r="A7" s="54">
        <v>40962.673750000002</v>
      </c>
      <c r="B7">
        <v>1123</v>
      </c>
      <c r="C7">
        <v>-119.1</v>
      </c>
      <c r="D7">
        <v>0.104</v>
      </c>
      <c r="E7" s="77">
        <v>0.996</v>
      </c>
      <c r="F7">
        <v>4.1609999999999996</v>
      </c>
      <c r="G7">
        <v>261.8</v>
      </c>
      <c r="H7">
        <v>289.5</v>
      </c>
      <c r="I7">
        <v>0</v>
      </c>
      <c r="J7">
        <v>0</v>
      </c>
      <c r="L7" s="54">
        <v>40962.673750000002</v>
      </c>
      <c r="M7">
        <v>1123</v>
      </c>
      <c r="N7">
        <v>620</v>
      </c>
      <c r="O7">
        <v>615</v>
      </c>
      <c r="P7">
        <v>300</v>
      </c>
      <c r="Q7">
        <v>600</v>
      </c>
      <c r="R7">
        <v>3.976</v>
      </c>
      <c r="S7">
        <v>12.02</v>
      </c>
      <c r="T7">
        <v>4786</v>
      </c>
      <c r="U7">
        <v>976</v>
      </c>
      <c r="V7">
        <v>5.0999999999999997E-2</v>
      </c>
    </row>
    <row r="8" spans="1:22">
      <c r="A8" s="54">
        <v>40962.590115740742</v>
      </c>
      <c r="B8">
        <v>3221</v>
      </c>
      <c r="C8">
        <v>-119.1</v>
      </c>
      <c r="D8">
        <v>4.5999999999999999E-2</v>
      </c>
      <c r="E8" s="77">
        <v>0.98</v>
      </c>
      <c r="F8">
        <v>1.8240000000000001</v>
      </c>
      <c r="G8">
        <v>314.3</v>
      </c>
      <c r="H8">
        <v>346.7</v>
      </c>
      <c r="I8">
        <v>0</v>
      </c>
      <c r="J8">
        <v>0</v>
      </c>
      <c r="L8" s="54">
        <v>40962.590115740742</v>
      </c>
      <c r="M8">
        <v>3221</v>
      </c>
      <c r="N8">
        <v>850</v>
      </c>
      <c r="O8">
        <v>830</v>
      </c>
      <c r="P8">
        <v>300</v>
      </c>
      <c r="Q8">
        <v>600</v>
      </c>
      <c r="R8">
        <v>5.6559999999999997</v>
      </c>
      <c r="S8">
        <v>12.22</v>
      </c>
      <c r="T8">
        <v>4786</v>
      </c>
      <c r="U8">
        <v>972</v>
      </c>
      <c r="V8">
        <v>5.0999999999999997E-2</v>
      </c>
    </row>
    <row r="9" spans="1:22">
      <c r="A9" s="54">
        <v>40962.565833333334</v>
      </c>
      <c r="B9">
        <v>3222</v>
      </c>
      <c r="C9">
        <v>-119.1</v>
      </c>
      <c r="D9">
        <v>2.5000000000000001E-2</v>
      </c>
      <c r="E9" s="77">
        <v>0.94599999999999995</v>
      </c>
      <c r="F9">
        <v>1.0029999999999999</v>
      </c>
      <c r="G9">
        <v>176.7</v>
      </c>
      <c r="H9">
        <v>196.7</v>
      </c>
      <c r="I9">
        <v>0</v>
      </c>
      <c r="J9">
        <v>0</v>
      </c>
      <c r="L9" s="54">
        <v>40962.565833333334</v>
      </c>
      <c r="M9">
        <v>3222</v>
      </c>
      <c r="N9">
        <v>585</v>
      </c>
      <c r="O9">
        <v>555</v>
      </c>
      <c r="P9">
        <v>300</v>
      </c>
      <c r="Q9">
        <v>600</v>
      </c>
      <c r="R9">
        <v>6.32</v>
      </c>
      <c r="S9">
        <v>12.23</v>
      </c>
      <c r="T9">
        <v>4786</v>
      </c>
      <c r="U9">
        <v>973</v>
      </c>
      <c r="V9">
        <v>5.0999999999999997E-2</v>
      </c>
    </row>
    <row r="10" spans="1:22">
      <c r="A10" s="54">
        <v>40961.490717592591</v>
      </c>
      <c r="B10">
        <v>3321</v>
      </c>
      <c r="C10">
        <v>-113.4</v>
      </c>
      <c r="D10">
        <v>5.2999999999999999E-2</v>
      </c>
      <c r="E10" s="77">
        <v>0.995</v>
      </c>
      <c r="F10">
        <v>2.1960000000000002</v>
      </c>
      <c r="G10">
        <v>286.39999999999998</v>
      </c>
      <c r="H10">
        <v>316.39999999999998</v>
      </c>
      <c r="I10">
        <v>0</v>
      </c>
      <c r="J10">
        <v>0</v>
      </c>
      <c r="L10" s="54">
        <v>40961.490717592591</v>
      </c>
      <c r="M10">
        <v>3321</v>
      </c>
      <c r="N10">
        <v>430</v>
      </c>
      <c r="O10">
        <v>410</v>
      </c>
      <c r="P10">
        <v>300</v>
      </c>
      <c r="Q10">
        <v>600</v>
      </c>
      <c r="R10">
        <v>0.81</v>
      </c>
      <c r="S10">
        <v>11.65</v>
      </c>
      <c r="T10">
        <v>4786</v>
      </c>
      <c r="U10">
        <v>992</v>
      </c>
      <c r="V10">
        <v>5.0999999999999997E-2</v>
      </c>
    </row>
    <row r="11" spans="1:22">
      <c r="A11" s="54">
        <v>40961.496944444443</v>
      </c>
      <c r="B11">
        <v>3322</v>
      </c>
      <c r="C11">
        <v>-119.1</v>
      </c>
      <c r="D11">
        <v>4.2000000000000003E-2</v>
      </c>
      <c r="E11" s="77">
        <v>0.62</v>
      </c>
      <c r="F11">
        <v>1.726</v>
      </c>
      <c r="G11">
        <v>255.6</v>
      </c>
      <c r="H11">
        <v>282.7</v>
      </c>
      <c r="I11">
        <v>0</v>
      </c>
      <c r="J11">
        <v>0</v>
      </c>
      <c r="L11" s="54">
        <v>40961.496944444443</v>
      </c>
      <c r="M11">
        <v>3322</v>
      </c>
      <c r="N11">
        <v>560</v>
      </c>
      <c r="O11">
        <v>530</v>
      </c>
      <c r="P11">
        <v>300</v>
      </c>
      <c r="Q11">
        <v>600</v>
      </c>
      <c r="R11">
        <v>2.0209999999999999</v>
      </c>
      <c r="S11">
        <v>11.94</v>
      </c>
      <c r="T11">
        <v>4786</v>
      </c>
      <c r="U11">
        <v>997</v>
      </c>
      <c r="V11">
        <v>5.0999999999999997E-2</v>
      </c>
    </row>
    <row r="12" spans="1:22">
      <c r="A12" s="54">
        <v>40961.483680555553</v>
      </c>
      <c r="B12">
        <v>3323</v>
      </c>
      <c r="C12">
        <v>-119.1</v>
      </c>
      <c r="D12">
        <v>4.4999999999999998E-2</v>
      </c>
      <c r="E12" s="77">
        <v>0.98499999999999999</v>
      </c>
      <c r="F12">
        <v>1.865</v>
      </c>
      <c r="G12">
        <v>177.5</v>
      </c>
      <c r="H12">
        <v>197.6</v>
      </c>
      <c r="I12">
        <v>0</v>
      </c>
      <c r="J12">
        <v>0</v>
      </c>
      <c r="L12" s="54">
        <v>40961.483680555553</v>
      </c>
      <c r="M12">
        <v>3323</v>
      </c>
      <c r="N12">
        <v>780</v>
      </c>
      <c r="O12">
        <v>750</v>
      </c>
      <c r="P12">
        <v>300</v>
      </c>
      <c r="Q12">
        <v>600</v>
      </c>
      <c r="R12">
        <v>-0.24399999999999999</v>
      </c>
      <c r="S12">
        <v>12.01</v>
      </c>
      <c r="T12">
        <v>4786</v>
      </c>
      <c r="U12">
        <v>999</v>
      </c>
      <c r="V12">
        <v>5.0999999999999997E-2</v>
      </c>
    </row>
    <row r="13" spans="1:22">
      <c r="A13" s="54">
        <v>40962.514745370368</v>
      </c>
      <c r="B13">
        <v>4121</v>
      </c>
      <c r="C13">
        <v>-113.4</v>
      </c>
      <c r="D13">
        <v>2.8000000000000001E-2</v>
      </c>
      <c r="E13" s="77">
        <v>0.97299999999999998</v>
      </c>
      <c r="F13">
        <v>1.1259999999999999</v>
      </c>
      <c r="G13">
        <v>297.7</v>
      </c>
      <c r="H13">
        <v>328.7</v>
      </c>
      <c r="I13">
        <v>0</v>
      </c>
      <c r="J13">
        <v>0</v>
      </c>
      <c r="L13" s="54">
        <v>40962.503935185188</v>
      </c>
      <c r="M13">
        <v>4122</v>
      </c>
      <c r="N13">
        <v>560</v>
      </c>
      <c r="O13">
        <v>530</v>
      </c>
      <c r="P13">
        <v>300</v>
      </c>
      <c r="Q13">
        <v>600</v>
      </c>
      <c r="R13">
        <v>5.375</v>
      </c>
      <c r="S13">
        <v>12.14</v>
      </c>
      <c r="T13">
        <v>4786</v>
      </c>
      <c r="U13">
        <v>972</v>
      </c>
      <c r="V13">
        <v>5.0999999999999997E-2</v>
      </c>
    </row>
    <row r="14" spans="1:22">
      <c r="A14" s="54">
        <v>40962.503935185188</v>
      </c>
      <c r="B14">
        <v>4122</v>
      </c>
      <c r="C14">
        <v>-119.1</v>
      </c>
      <c r="D14">
        <v>5.2999999999999999E-2</v>
      </c>
      <c r="E14" s="77">
        <v>0.99</v>
      </c>
      <c r="F14">
        <v>2.0960000000000001</v>
      </c>
      <c r="G14">
        <v>226.3</v>
      </c>
      <c r="H14">
        <v>250.7</v>
      </c>
      <c r="I14">
        <v>0</v>
      </c>
      <c r="J14">
        <v>0</v>
      </c>
      <c r="L14" s="54">
        <v>40962.48673611111</v>
      </c>
      <c r="M14">
        <v>4123</v>
      </c>
      <c r="N14">
        <v>530</v>
      </c>
      <c r="O14">
        <v>500</v>
      </c>
      <c r="P14">
        <v>300</v>
      </c>
      <c r="Q14">
        <v>600</v>
      </c>
      <c r="R14">
        <v>7.6449999999999996</v>
      </c>
      <c r="S14">
        <v>12.21</v>
      </c>
      <c r="T14">
        <v>4786</v>
      </c>
      <c r="U14">
        <v>972</v>
      </c>
      <c r="V14">
        <v>5.0999999999999997E-2</v>
      </c>
    </row>
    <row r="15" spans="1:22">
      <c r="A15" s="54">
        <v>40962.48673611111</v>
      </c>
      <c r="B15">
        <v>4123</v>
      </c>
      <c r="C15">
        <v>-119.1</v>
      </c>
      <c r="D15">
        <v>5.7000000000000002E-2</v>
      </c>
      <c r="E15" s="77">
        <v>0.91800000000000004</v>
      </c>
      <c r="F15">
        <v>2.2469999999999999</v>
      </c>
      <c r="G15">
        <v>266.89999999999998</v>
      </c>
      <c r="H15">
        <v>295</v>
      </c>
      <c r="I15">
        <v>0</v>
      </c>
      <c r="J15">
        <v>0</v>
      </c>
      <c r="L15" s="54">
        <v>40962.603032407409</v>
      </c>
      <c r="M15">
        <v>4130</v>
      </c>
      <c r="N15">
        <v>405</v>
      </c>
      <c r="O15">
        <v>400</v>
      </c>
      <c r="P15">
        <v>300</v>
      </c>
      <c r="Q15">
        <v>600</v>
      </c>
      <c r="R15">
        <v>5.1340000000000003</v>
      </c>
      <c r="S15">
        <v>12.16</v>
      </c>
      <c r="T15">
        <v>4786</v>
      </c>
      <c r="U15">
        <v>969</v>
      </c>
      <c r="V15">
        <v>5.0999999999999997E-2</v>
      </c>
    </row>
    <row r="16" spans="1:22">
      <c r="A16" s="54">
        <v>40962.634305555555</v>
      </c>
      <c r="B16">
        <v>6001</v>
      </c>
      <c r="C16">
        <v>-119.1</v>
      </c>
      <c r="D16">
        <v>3.7999999999999999E-2</v>
      </c>
      <c r="E16" s="77">
        <v>0.96</v>
      </c>
      <c r="F16">
        <v>1.5049999999999999</v>
      </c>
      <c r="G16">
        <v>172.9</v>
      </c>
      <c r="H16">
        <v>192.5</v>
      </c>
      <c r="I16">
        <v>0</v>
      </c>
      <c r="J16">
        <v>0</v>
      </c>
      <c r="L16" s="54">
        <v>40962.634305555555</v>
      </c>
      <c r="M16">
        <v>6001</v>
      </c>
      <c r="N16">
        <v>710</v>
      </c>
      <c r="O16">
        <v>700</v>
      </c>
      <c r="P16">
        <v>300</v>
      </c>
      <c r="Q16">
        <v>600</v>
      </c>
      <c r="R16">
        <v>3.6989999999999998</v>
      </c>
      <c r="S16">
        <v>12.09</v>
      </c>
      <c r="T16">
        <v>4786</v>
      </c>
      <c r="U16">
        <v>971</v>
      </c>
      <c r="V16">
        <v>5.0999999999999997E-2</v>
      </c>
    </row>
    <row r="17" spans="1:22">
      <c r="A17" s="54">
        <v>40962.639837962961</v>
      </c>
      <c r="B17">
        <v>6002</v>
      </c>
      <c r="C17">
        <v>-119.1</v>
      </c>
      <c r="D17">
        <v>5.3999999999999999E-2</v>
      </c>
      <c r="E17" s="77">
        <v>0.98399999999999999</v>
      </c>
      <c r="F17">
        <v>2.1669999999999998</v>
      </c>
      <c r="G17">
        <v>198.9</v>
      </c>
      <c r="H17">
        <v>220.9</v>
      </c>
      <c r="I17">
        <v>0</v>
      </c>
      <c r="J17">
        <v>0</v>
      </c>
      <c r="L17" s="54">
        <v>40962.639837962961</v>
      </c>
      <c r="M17">
        <v>6002</v>
      </c>
      <c r="N17">
        <v>620</v>
      </c>
      <c r="O17">
        <v>600</v>
      </c>
      <c r="P17">
        <v>300</v>
      </c>
      <c r="Q17">
        <v>600</v>
      </c>
      <c r="R17">
        <v>4.0149999999999997</v>
      </c>
      <c r="S17">
        <v>12.1</v>
      </c>
      <c r="T17">
        <v>4786</v>
      </c>
      <c r="U17">
        <v>970</v>
      </c>
      <c r="V17">
        <v>5.0999999999999997E-2</v>
      </c>
    </row>
    <row r="18" spans="1:22">
      <c r="A18" s="54">
        <v>40962.645324074074</v>
      </c>
      <c r="B18">
        <v>6003</v>
      </c>
      <c r="C18">
        <v>-119.1</v>
      </c>
      <c r="D18">
        <v>7.2999999999999995E-2</v>
      </c>
      <c r="E18" s="77">
        <v>0.995</v>
      </c>
      <c r="F18">
        <v>2.8980000000000001</v>
      </c>
      <c r="G18">
        <v>222.4</v>
      </c>
      <c r="H18">
        <v>246.5</v>
      </c>
      <c r="I18">
        <v>0</v>
      </c>
      <c r="J18">
        <v>0</v>
      </c>
      <c r="L18" s="54">
        <v>40962.645324074074</v>
      </c>
      <c r="M18">
        <v>6003</v>
      </c>
      <c r="N18">
        <v>730</v>
      </c>
      <c r="O18">
        <v>700</v>
      </c>
      <c r="P18">
        <v>300</v>
      </c>
      <c r="Q18">
        <v>600</v>
      </c>
      <c r="R18">
        <v>3.327</v>
      </c>
      <c r="S18">
        <v>12.09</v>
      </c>
      <c r="T18">
        <v>4786</v>
      </c>
      <c r="U18">
        <v>970</v>
      </c>
      <c r="V18">
        <v>5.0999999999999997E-2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theme="5" tint="0.39997558519241921"/>
  </sheetPr>
  <dimension ref="A1:AA106"/>
  <sheetViews>
    <sheetView workbookViewId="0">
      <selection activeCell="P8" sqref="P8:P10"/>
    </sheetView>
  </sheetViews>
  <sheetFormatPr baseColWidth="10" defaultColWidth="11.5" defaultRowHeight="12" x14ac:dyDescent="0"/>
  <cols>
    <col min="1" max="1" width="20.83203125" style="69" bestFit="1" customWidth="1"/>
    <col min="2" max="2" width="7.33203125" style="69" bestFit="1" customWidth="1"/>
    <col min="3" max="13" width="10.6640625" style="69" customWidth="1"/>
    <col min="14" max="14" width="11" style="69" bestFit="1" customWidth="1"/>
    <col min="15" max="15" width="5.1640625" style="69" customWidth="1"/>
    <col min="16" max="16" width="9.33203125" style="73" bestFit="1" customWidth="1"/>
    <col min="17" max="21" width="5.1640625" style="69" customWidth="1"/>
    <col min="22" max="16384" width="11.5" style="69"/>
  </cols>
  <sheetData>
    <row r="1" spans="1:27" s="79" customFormat="1">
      <c r="A1" s="79" t="s">
        <v>318</v>
      </c>
      <c r="B1" s="79" t="s">
        <v>319</v>
      </c>
      <c r="E1" s="79">
        <v>5655</v>
      </c>
      <c r="F1" s="79" t="s">
        <v>320</v>
      </c>
      <c r="G1" s="79" t="s">
        <v>321</v>
      </c>
      <c r="H1" s="79">
        <v>37548</v>
      </c>
      <c r="I1" s="79" t="s">
        <v>322</v>
      </c>
      <c r="N1" s="79" t="s">
        <v>318</v>
      </c>
      <c r="O1" s="79" t="s">
        <v>319</v>
      </c>
      <c r="P1" s="128">
        <v>5655</v>
      </c>
      <c r="Q1" s="79" t="s">
        <v>320</v>
      </c>
      <c r="R1" s="79" t="s">
        <v>321</v>
      </c>
      <c r="S1" s="79">
        <v>37548</v>
      </c>
      <c r="T1" s="79" t="s">
        <v>323</v>
      </c>
    </row>
    <row r="2" spans="1:27" s="79" customFormat="1">
      <c r="A2" s="79" t="s">
        <v>324</v>
      </c>
      <c r="B2" s="79" t="s">
        <v>325</v>
      </c>
      <c r="C2" s="81" t="s">
        <v>294</v>
      </c>
      <c r="D2" s="81" t="s">
        <v>353</v>
      </c>
      <c r="E2" s="79" t="s">
        <v>326</v>
      </c>
      <c r="F2" s="79" t="s">
        <v>327</v>
      </c>
      <c r="G2" s="79" t="s">
        <v>328</v>
      </c>
      <c r="H2" s="79" t="s">
        <v>329</v>
      </c>
      <c r="I2" s="79" t="s">
        <v>330</v>
      </c>
      <c r="J2" s="79" t="s">
        <v>331</v>
      </c>
      <c r="K2" s="79" t="s">
        <v>332</v>
      </c>
      <c r="L2" s="79" t="s">
        <v>333</v>
      </c>
      <c r="N2" s="79" t="s">
        <v>324</v>
      </c>
      <c r="O2" s="79" t="s">
        <v>325</v>
      </c>
      <c r="P2" s="128" t="s">
        <v>334</v>
      </c>
      <c r="Q2" s="79" t="s">
        <v>0</v>
      </c>
      <c r="R2" s="79" t="s">
        <v>335</v>
      </c>
      <c r="S2" s="79" t="s">
        <v>336</v>
      </c>
      <c r="T2" s="79" t="s">
        <v>337</v>
      </c>
      <c r="U2" s="79" t="s">
        <v>338</v>
      </c>
      <c r="V2" s="79" t="s">
        <v>339</v>
      </c>
      <c r="W2" s="79" t="s">
        <v>340</v>
      </c>
      <c r="X2" s="79" t="s">
        <v>341</v>
      </c>
    </row>
    <row r="3" spans="1:27" s="79" customFormat="1">
      <c r="A3" s="79" t="s">
        <v>348</v>
      </c>
      <c r="N3" s="79" t="s">
        <v>348</v>
      </c>
      <c r="P3" s="128"/>
    </row>
    <row r="4" spans="1:27" s="79" customFormat="1">
      <c r="B4" s="79" t="s">
        <v>350</v>
      </c>
      <c r="E4" s="79" t="s">
        <v>350</v>
      </c>
      <c r="F4" s="79" t="s">
        <v>350</v>
      </c>
      <c r="G4" s="79" t="s">
        <v>350</v>
      </c>
      <c r="H4" s="79" t="s">
        <v>350</v>
      </c>
      <c r="I4" s="79" t="s">
        <v>351</v>
      </c>
      <c r="J4" s="79" t="s">
        <v>351</v>
      </c>
      <c r="K4" s="79" t="s">
        <v>352</v>
      </c>
      <c r="L4" s="79" t="s">
        <v>352</v>
      </c>
      <c r="O4" s="79" t="s">
        <v>350</v>
      </c>
      <c r="P4" s="128" t="s">
        <v>350</v>
      </c>
      <c r="Q4" s="79" t="s">
        <v>350</v>
      </c>
      <c r="R4" s="79" t="s">
        <v>350</v>
      </c>
      <c r="S4" s="79" t="s">
        <v>350</v>
      </c>
      <c r="T4" s="79" t="s">
        <v>350</v>
      </c>
      <c r="U4" s="79" t="s">
        <v>350</v>
      </c>
      <c r="V4" s="79" t="s">
        <v>350</v>
      </c>
      <c r="W4" s="79" t="s">
        <v>350</v>
      </c>
      <c r="X4" s="79" t="s">
        <v>350</v>
      </c>
    </row>
    <row r="6" spans="1:27">
      <c r="A6" s="81"/>
    </row>
    <row r="7" spans="1:27">
      <c r="E7" s="129"/>
    </row>
    <row r="8" spans="1:27">
      <c r="A8" s="82">
        <v>40941.677245370367</v>
      </c>
      <c r="B8" s="69">
        <v>4100</v>
      </c>
      <c r="C8" s="69" t="s">
        <v>167</v>
      </c>
      <c r="D8" s="69">
        <v>0</v>
      </c>
      <c r="E8" s="129">
        <v>-119.1</v>
      </c>
      <c r="F8" s="69">
        <v>-2E-3</v>
      </c>
      <c r="G8" s="69">
        <v>6.9000000000000006E-2</v>
      </c>
      <c r="H8" s="69">
        <v>-8.3000000000000004E-2</v>
      </c>
      <c r="I8" s="69">
        <v>289.3</v>
      </c>
      <c r="J8" s="69">
        <v>319.5</v>
      </c>
      <c r="K8" s="69">
        <v>0</v>
      </c>
      <c r="L8" s="69">
        <v>0</v>
      </c>
      <c r="N8" s="82">
        <v>40941.677245370367</v>
      </c>
      <c r="O8" s="69">
        <v>4100</v>
      </c>
      <c r="P8" s="73">
        <v>585</v>
      </c>
      <c r="Q8" s="69">
        <v>585</v>
      </c>
      <c r="R8" s="69">
        <v>300</v>
      </c>
      <c r="S8" s="69">
        <v>600</v>
      </c>
      <c r="T8" s="69">
        <v>1.07</v>
      </c>
      <c r="U8" s="69">
        <v>11.6</v>
      </c>
      <c r="V8" s="130">
        <v>4786</v>
      </c>
      <c r="W8" s="69">
        <v>992</v>
      </c>
      <c r="X8" s="130">
        <v>5.0999999999999997E-2</v>
      </c>
      <c r="Y8" s="69">
        <f>P8/22.4</f>
        <v>26.116071428571431</v>
      </c>
    </row>
    <row r="9" spans="1:27">
      <c r="A9" s="82">
        <v>40941.684305555558</v>
      </c>
      <c r="B9" s="69">
        <v>4110</v>
      </c>
      <c r="C9" s="69" t="s">
        <v>167</v>
      </c>
      <c r="D9" s="69">
        <v>10</v>
      </c>
      <c r="E9" s="129">
        <v>-119.1</v>
      </c>
      <c r="F9" s="69">
        <v>-3.0000000000000001E-3</v>
      </c>
      <c r="G9" s="69">
        <v>0.315</v>
      </c>
      <c r="H9" s="69">
        <v>-0.128</v>
      </c>
      <c r="I9" s="69">
        <v>167.9</v>
      </c>
      <c r="J9" s="69">
        <v>187</v>
      </c>
      <c r="K9" s="69">
        <v>0</v>
      </c>
      <c r="L9" s="69">
        <v>0</v>
      </c>
      <c r="N9" s="82">
        <v>40941.684305555558</v>
      </c>
      <c r="O9" s="69">
        <v>4110</v>
      </c>
      <c r="P9" s="73">
        <v>540</v>
      </c>
      <c r="Q9" s="69">
        <v>540</v>
      </c>
      <c r="R9" s="69">
        <v>300</v>
      </c>
      <c r="S9" s="69">
        <v>600</v>
      </c>
      <c r="T9" s="69">
        <v>1.4690000000000001</v>
      </c>
      <c r="U9" s="69">
        <v>12.02</v>
      </c>
      <c r="V9" s="130">
        <v>4786</v>
      </c>
      <c r="W9" s="69">
        <v>990</v>
      </c>
      <c r="X9" s="130">
        <v>5.0999999999999997E-2</v>
      </c>
      <c r="Y9" s="69">
        <f>P9/22.4</f>
        <v>24.107142857142858</v>
      </c>
    </row>
    <row r="10" spans="1:27">
      <c r="A10" s="82">
        <v>40941.69972222222</v>
      </c>
      <c r="B10" s="69">
        <v>4120</v>
      </c>
      <c r="C10" s="69" t="s">
        <v>167</v>
      </c>
      <c r="D10" s="69">
        <v>20</v>
      </c>
      <c r="E10" s="129">
        <v>-119.1</v>
      </c>
      <c r="F10" s="69">
        <v>-1E-3</v>
      </c>
      <c r="G10" s="69">
        <v>6.6000000000000003E-2</v>
      </c>
      <c r="H10" s="69">
        <v>-4.3999999999999997E-2</v>
      </c>
      <c r="I10" s="69">
        <v>168.3</v>
      </c>
      <c r="J10" s="69">
        <v>187.5</v>
      </c>
      <c r="K10" s="69">
        <v>0</v>
      </c>
      <c r="L10" s="69">
        <v>0</v>
      </c>
      <c r="N10" s="82">
        <v>40941.69972222222</v>
      </c>
      <c r="O10" s="69">
        <v>4120</v>
      </c>
      <c r="P10" s="73">
        <v>487</v>
      </c>
      <c r="Q10" s="69">
        <v>485</v>
      </c>
      <c r="R10" s="69">
        <v>300</v>
      </c>
      <c r="S10" s="69">
        <v>600</v>
      </c>
      <c r="T10" s="69">
        <v>0.83899999999999997</v>
      </c>
      <c r="U10" s="69">
        <v>12</v>
      </c>
      <c r="V10" s="130">
        <v>4786</v>
      </c>
      <c r="W10" s="69">
        <v>991</v>
      </c>
      <c r="X10" s="130">
        <v>5.0999999999999997E-2</v>
      </c>
      <c r="Y10" s="69">
        <f>P10/22.4</f>
        <v>21.741071428571431</v>
      </c>
      <c r="Z10" s="69">
        <f>(Y10-Y8)/20</f>
        <v>-0.21875</v>
      </c>
      <c r="AA10" s="69">
        <f>(P10-P8)/0.02</f>
        <v>-4900</v>
      </c>
    </row>
    <row r="11" spans="1:27">
      <c r="E11" s="129"/>
      <c r="V11" s="130"/>
      <c r="X11" s="130"/>
      <c r="AA11" s="69">
        <f>77/0.015</f>
        <v>5133.3333333333339</v>
      </c>
    </row>
    <row r="12" spans="1:27">
      <c r="A12" s="82">
        <v>40941.636134259257</v>
      </c>
      <c r="B12" s="69">
        <v>4200</v>
      </c>
      <c r="C12" s="69" t="s">
        <v>168</v>
      </c>
      <c r="D12" s="69">
        <v>0</v>
      </c>
      <c r="E12" s="129">
        <v>-113.4</v>
      </c>
      <c r="F12" s="69">
        <v>0</v>
      </c>
      <c r="G12" s="69">
        <v>6.0000000000000001E-3</v>
      </c>
      <c r="H12" s="69">
        <v>1.4999999999999999E-2</v>
      </c>
      <c r="I12" s="69">
        <v>263.3</v>
      </c>
      <c r="J12" s="69">
        <v>291.10000000000002</v>
      </c>
      <c r="K12" s="69">
        <v>0</v>
      </c>
      <c r="L12" s="69">
        <v>0</v>
      </c>
      <c r="N12" s="82">
        <v>40941.636134259257</v>
      </c>
      <c r="O12" s="69">
        <v>4200</v>
      </c>
      <c r="P12" s="73">
        <v>415</v>
      </c>
      <c r="Q12" s="69">
        <v>413</v>
      </c>
      <c r="R12" s="69">
        <v>300</v>
      </c>
      <c r="S12" s="69">
        <v>600</v>
      </c>
      <c r="T12" s="69">
        <v>1.0329999999999999</v>
      </c>
      <c r="U12" s="69">
        <v>11.81</v>
      </c>
      <c r="V12" s="130">
        <v>4786</v>
      </c>
      <c r="W12" s="69">
        <v>1013</v>
      </c>
      <c r="X12" s="130">
        <v>5.0999999999999997E-2</v>
      </c>
      <c r="Y12" s="69">
        <f t="shared" ref="Y12:Y17" si="0">P12/22.4</f>
        <v>18.526785714285715</v>
      </c>
    </row>
    <row r="13" spans="1:27">
      <c r="A13" s="82">
        <v>40941.643171296295</v>
      </c>
      <c r="B13" s="69">
        <v>4200</v>
      </c>
      <c r="C13" s="69" t="s">
        <v>168</v>
      </c>
      <c r="D13" s="69">
        <v>0</v>
      </c>
      <c r="E13" s="129">
        <v>-119.1</v>
      </c>
      <c r="F13" s="69">
        <v>0.09</v>
      </c>
      <c r="G13" s="69">
        <v>0.89700000000000002</v>
      </c>
      <c r="H13" s="69">
        <v>3.6840000000000002</v>
      </c>
      <c r="I13" s="69">
        <v>294.7</v>
      </c>
      <c r="J13" s="69">
        <v>325.3</v>
      </c>
      <c r="K13" s="69">
        <v>0</v>
      </c>
      <c r="L13" s="69">
        <v>0</v>
      </c>
      <c r="N13" s="82">
        <v>40941.643171296295</v>
      </c>
      <c r="O13" s="69">
        <v>4200</v>
      </c>
      <c r="P13" s="73">
        <v>720</v>
      </c>
      <c r="Q13" s="69">
        <v>718</v>
      </c>
      <c r="R13" s="69">
        <v>300</v>
      </c>
      <c r="S13" s="69">
        <v>600</v>
      </c>
      <c r="T13" s="69">
        <v>1.3660000000000001</v>
      </c>
      <c r="U13" s="69">
        <v>11.91</v>
      </c>
      <c r="V13" s="130">
        <v>4786</v>
      </c>
      <c r="W13" s="69">
        <v>988</v>
      </c>
      <c r="X13" s="130">
        <v>5.0999999999999997E-2</v>
      </c>
      <c r="Y13" s="69">
        <f t="shared" si="0"/>
        <v>32.142857142857146</v>
      </c>
      <c r="Z13" s="69">
        <f>(Y15-Y13)/10</f>
        <v>-0.35714285714285732</v>
      </c>
    </row>
    <row r="14" spans="1:27">
      <c r="A14" s="82">
        <v>40941.638472222221</v>
      </c>
      <c r="B14" s="69">
        <v>4210</v>
      </c>
      <c r="C14" s="69" t="s">
        <v>168</v>
      </c>
      <c r="D14" s="69">
        <v>10</v>
      </c>
      <c r="E14" s="129" t="s">
        <v>343</v>
      </c>
      <c r="F14" s="69">
        <v>0</v>
      </c>
      <c r="G14" s="69">
        <v>1E-3</v>
      </c>
      <c r="H14" s="69">
        <v>-7.0000000000000001E-3</v>
      </c>
      <c r="I14" s="69">
        <v>281.39999999999998</v>
      </c>
      <c r="J14" s="69">
        <v>310.8</v>
      </c>
      <c r="K14" s="69">
        <v>0</v>
      </c>
      <c r="L14" s="69">
        <v>0</v>
      </c>
      <c r="N14" s="82">
        <v>40941.638472222221</v>
      </c>
      <c r="O14" s="69">
        <v>4210</v>
      </c>
      <c r="P14" s="73">
        <v>415</v>
      </c>
      <c r="Q14" s="69">
        <v>413</v>
      </c>
      <c r="R14" s="69">
        <v>300</v>
      </c>
      <c r="S14" s="69">
        <v>600</v>
      </c>
      <c r="T14" s="69">
        <v>1.284</v>
      </c>
      <c r="U14" s="69">
        <v>12.06</v>
      </c>
      <c r="V14" s="130">
        <v>4786</v>
      </c>
      <c r="W14" s="69">
        <v>1004</v>
      </c>
      <c r="X14" s="130">
        <v>5.0999999999999997E-2</v>
      </c>
      <c r="Y14" s="69">
        <f t="shared" si="0"/>
        <v>18.526785714285715</v>
      </c>
    </row>
    <row r="15" spans="1:27">
      <c r="A15" s="82">
        <v>40941.646458333336</v>
      </c>
      <c r="B15" s="69">
        <v>4210</v>
      </c>
      <c r="C15" s="69" t="s">
        <v>168</v>
      </c>
      <c r="D15" s="69">
        <v>10</v>
      </c>
      <c r="E15" s="129">
        <v>-119.1</v>
      </c>
      <c r="F15" s="69">
        <v>3.5000000000000003E-2</v>
      </c>
      <c r="G15" s="69">
        <v>0.877</v>
      </c>
      <c r="H15" s="69">
        <v>1.427</v>
      </c>
      <c r="I15" s="69">
        <v>308.60000000000002</v>
      </c>
      <c r="J15" s="69">
        <v>340.6</v>
      </c>
      <c r="K15" s="69">
        <v>0</v>
      </c>
      <c r="L15" s="69">
        <v>0</v>
      </c>
      <c r="N15" s="82">
        <v>40941.646458333336</v>
      </c>
      <c r="O15" s="69">
        <v>4210</v>
      </c>
      <c r="P15" s="73">
        <v>640</v>
      </c>
      <c r="Q15" s="69">
        <v>640</v>
      </c>
      <c r="R15" s="69">
        <v>300</v>
      </c>
      <c r="S15" s="69">
        <v>600</v>
      </c>
      <c r="T15" s="69">
        <v>0.83</v>
      </c>
      <c r="U15" s="69">
        <v>11.87</v>
      </c>
      <c r="V15" s="130">
        <v>4786</v>
      </c>
      <c r="W15" s="69">
        <v>988</v>
      </c>
      <c r="X15" s="130">
        <v>5.0999999999999997E-2</v>
      </c>
      <c r="Y15" s="69">
        <f t="shared" si="0"/>
        <v>28.571428571428573</v>
      </c>
    </row>
    <row r="16" spans="1:27">
      <c r="A16" s="82">
        <v>40941.649976851855</v>
      </c>
      <c r="B16" s="69">
        <v>4220</v>
      </c>
      <c r="C16" s="69" t="s">
        <v>168</v>
      </c>
      <c r="D16" s="69">
        <v>20</v>
      </c>
      <c r="E16" s="129">
        <v>-119.1</v>
      </c>
      <c r="F16" s="69">
        <v>7.0000000000000001E-3</v>
      </c>
      <c r="G16" s="69">
        <v>0.309</v>
      </c>
      <c r="H16" s="69">
        <v>0.29199999999999998</v>
      </c>
      <c r="I16" s="69">
        <v>316.8</v>
      </c>
      <c r="J16" s="69">
        <v>349.5</v>
      </c>
      <c r="K16" s="69">
        <v>0</v>
      </c>
      <c r="L16" s="69">
        <v>0</v>
      </c>
      <c r="N16" s="82">
        <v>40941.649976851855</v>
      </c>
      <c r="O16" s="69">
        <v>4220</v>
      </c>
      <c r="P16" s="73">
        <v>610</v>
      </c>
      <c r="Q16" s="69">
        <v>610</v>
      </c>
      <c r="R16" s="69">
        <v>300</v>
      </c>
      <c r="S16" s="69">
        <v>600</v>
      </c>
      <c r="T16" s="69">
        <v>0.77100000000000002</v>
      </c>
      <c r="U16" s="69">
        <v>11.81</v>
      </c>
      <c r="V16" s="130">
        <v>4786</v>
      </c>
      <c r="W16" s="69">
        <v>988</v>
      </c>
      <c r="X16" s="130">
        <v>5.0999999999999997E-2</v>
      </c>
      <c r="Y16" s="69">
        <f t="shared" si="0"/>
        <v>27.232142857142858</v>
      </c>
    </row>
    <row r="17" spans="1:26">
      <c r="A17" s="82">
        <v>40941.652337962965</v>
      </c>
      <c r="B17" s="69">
        <v>4230</v>
      </c>
      <c r="C17" s="69" t="s">
        <v>168</v>
      </c>
      <c r="D17" s="69">
        <v>30</v>
      </c>
      <c r="E17" s="129">
        <v>-119.1</v>
      </c>
      <c r="F17" s="69">
        <v>0</v>
      </c>
      <c r="G17" s="69">
        <v>0</v>
      </c>
      <c r="H17" s="69">
        <v>7.0000000000000001E-3</v>
      </c>
      <c r="I17" s="69">
        <v>325.10000000000002</v>
      </c>
      <c r="J17" s="69">
        <v>358.6</v>
      </c>
      <c r="K17" s="69">
        <v>0</v>
      </c>
      <c r="L17" s="69">
        <v>0</v>
      </c>
      <c r="N17" s="82">
        <v>40941.652337962965</v>
      </c>
      <c r="O17" s="69">
        <v>4230</v>
      </c>
      <c r="P17" s="73">
        <v>475</v>
      </c>
      <c r="Q17" s="69">
        <v>475</v>
      </c>
      <c r="R17" s="69">
        <v>300</v>
      </c>
      <c r="S17" s="69">
        <v>600</v>
      </c>
      <c r="T17" s="69">
        <v>0.98699999999999999</v>
      </c>
      <c r="U17" s="69">
        <v>11.87</v>
      </c>
      <c r="V17" s="130">
        <v>4786</v>
      </c>
      <c r="W17" s="69">
        <v>988</v>
      </c>
      <c r="X17" s="130">
        <v>5.0999999999999997E-2</v>
      </c>
      <c r="Y17" s="69">
        <f t="shared" si="0"/>
        <v>21.205357142857146</v>
      </c>
      <c r="Z17" s="69">
        <f>(Y17-Y13)/30</f>
        <v>-0.36458333333333331</v>
      </c>
    </row>
    <row r="18" spans="1:26">
      <c r="E18" s="129"/>
      <c r="V18" s="130"/>
      <c r="X18" s="130"/>
    </row>
    <row r="19" spans="1:26">
      <c r="A19" s="82">
        <v>40941.712361111109</v>
      </c>
      <c r="B19" s="69">
        <v>4300</v>
      </c>
      <c r="C19" s="69" t="s">
        <v>169</v>
      </c>
      <c r="D19" s="69">
        <v>0</v>
      </c>
      <c r="E19" s="129">
        <v>-119.1</v>
      </c>
      <c r="F19" s="69">
        <v>4.9000000000000002E-2</v>
      </c>
      <c r="G19" s="69">
        <v>0.98799999999999999</v>
      </c>
      <c r="H19" s="69">
        <v>2.012</v>
      </c>
      <c r="I19" s="69">
        <v>194.1</v>
      </c>
      <c r="J19" s="69">
        <v>215.7</v>
      </c>
      <c r="K19" s="69">
        <v>0</v>
      </c>
      <c r="L19" s="69">
        <v>0</v>
      </c>
      <c r="N19" s="82">
        <v>40941.712361111109</v>
      </c>
      <c r="O19" s="69">
        <v>4300</v>
      </c>
      <c r="P19" s="73">
        <v>738</v>
      </c>
      <c r="Q19" s="69">
        <v>738</v>
      </c>
      <c r="R19" s="69">
        <v>300</v>
      </c>
      <c r="S19" s="69">
        <v>600</v>
      </c>
      <c r="T19" s="69">
        <v>0.52100000000000002</v>
      </c>
      <c r="U19" s="69">
        <v>12.06</v>
      </c>
      <c r="V19" s="130">
        <v>4786</v>
      </c>
      <c r="W19" s="69">
        <v>989</v>
      </c>
      <c r="X19" s="130">
        <v>5.0999999999999997E-2</v>
      </c>
    </row>
    <row r="20" spans="1:26">
      <c r="A20" s="82">
        <v>40941.714513888888</v>
      </c>
      <c r="B20" s="69">
        <v>4310</v>
      </c>
      <c r="C20" s="69" t="s">
        <v>169</v>
      </c>
      <c r="D20" s="69">
        <v>10</v>
      </c>
      <c r="E20" s="129" t="s">
        <v>343</v>
      </c>
      <c r="F20" s="69">
        <v>-3.0000000000000001E-3</v>
      </c>
      <c r="G20" s="69">
        <v>0.27300000000000002</v>
      </c>
      <c r="H20" s="69">
        <v>-0.14299999999999999</v>
      </c>
      <c r="I20" s="69">
        <v>219.8</v>
      </c>
      <c r="J20" s="69">
        <v>243.6</v>
      </c>
      <c r="K20" s="69">
        <v>0</v>
      </c>
      <c r="L20" s="69">
        <v>0</v>
      </c>
      <c r="N20" s="82">
        <v>40941.714513888888</v>
      </c>
      <c r="O20" s="69">
        <v>4310</v>
      </c>
      <c r="P20" s="73">
        <v>805</v>
      </c>
      <c r="Q20" s="69">
        <v>805</v>
      </c>
      <c r="R20" s="69">
        <v>300</v>
      </c>
      <c r="S20" s="69">
        <v>600</v>
      </c>
      <c r="T20" s="69">
        <v>0.96599999999999997</v>
      </c>
      <c r="U20" s="69">
        <v>12.06</v>
      </c>
      <c r="V20" s="130">
        <v>4786</v>
      </c>
      <c r="W20" s="69">
        <v>991</v>
      </c>
      <c r="X20" s="130">
        <v>5.0999999999999997E-2</v>
      </c>
    </row>
    <row r="21" spans="1:26">
      <c r="A21" s="82">
        <v>40941.722199074073</v>
      </c>
      <c r="B21" s="69">
        <v>4320</v>
      </c>
      <c r="C21" s="69" t="s">
        <v>169</v>
      </c>
      <c r="D21" s="69">
        <v>20</v>
      </c>
      <c r="E21" s="129" t="s">
        <v>343</v>
      </c>
      <c r="F21" s="69">
        <v>-7.0000000000000001E-3</v>
      </c>
      <c r="G21" s="69">
        <v>0.60599999999999998</v>
      </c>
      <c r="H21" s="69">
        <v>-0.27700000000000002</v>
      </c>
      <c r="I21" s="69">
        <v>171.1</v>
      </c>
      <c r="J21" s="69">
        <v>190.5</v>
      </c>
      <c r="K21" s="69">
        <v>0</v>
      </c>
      <c r="L21" s="69">
        <v>0</v>
      </c>
      <c r="N21" s="82">
        <v>40941.722199074073</v>
      </c>
      <c r="O21" s="69">
        <v>4320</v>
      </c>
      <c r="P21" s="73">
        <v>730</v>
      </c>
      <c r="Q21" s="69">
        <v>728</v>
      </c>
      <c r="R21" s="69">
        <v>300</v>
      </c>
      <c r="S21" s="69">
        <v>600</v>
      </c>
      <c r="T21" s="69">
        <v>0.78900000000000003</v>
      </c>
      <c r="U21" s="69">
        <v>12.07</v>
      </c>
      <c r="V21" s="130">
        <v>4786</v>
      </c>
      <c r="W21" s="69">
        <v>993</v>
      </c>
      <c r="X21" s="130">
        <v>5.0999999999999997E-2</v>
      </c>
      <c r="Z21" s="69">
        <f>900/0.9</f>
        <v>1000</v>
      </c>
    </row>
    <row r="22" spans="1:26">
      <c r="E22" s="129"/>
      <c r="V22" s="130"/>
      <c r="X22" s="130"/>
    </row>
    <row r="23" spans="1:26">
      <c r="A23" s="82">
        <v>40942.551249999997</v>
      </c>
      <c r="B23" s="69">
        <v>3100</v>
      </c>
      <c r="C23" s="69" t="s">
        <v>133</v>
      </c>
      <c r="D23" s="69">
        <v>0</v>
      </c>
      <c r="E23" s="129" t="s">
        <v>343</v>
      </c>
      <c r="F23" s="69">
        <v>4.0000000000000001E-3</v>
      </c>
      <c r="G23" s="69">
        <v>0.307</v>
      </c>
      <c r="H23" s="69">
        <v>0.14799999999999999</v>
      </c>
      <c r="I23" s="69">
        <v>251.6</v>
      </c>
      <c r="J23" s="69">
        <v>278.3</v>
      </c>
      <c r="K23" s="69">
        <v>0</v>
      </c>
      <c r="L23" s="69">
        <v>0</v>
      </c>
      <c r="N23" s="82">
        <v>40942.551249999997</v>
      </c>
      <c r="O23" s="69">
        <v>3100</v>
      </c>
      <c r="P23" s="73">
        <v>530</v>
      </c>
      <c r="Q23" s="69">
        <v>530</v>
      </c>
      <c r="R23" s="69">
        <v>300</v>
      </c>
      <c r="S23" s="69">
        <v>600</v>
      </c>
      <c r="T23" s="69">
        <v>-2.0569999999999999</v>
      </c>
      <c r="U23" s="69">
        <v>11.91</v>
      </c>
      <c r="V23" s="130">
        <v>4786</v>
      </c>
      <c r="W23" s="69">
        <v>996</v>
      </c>
      <c r="X23" s="130">
        <v>5.0999999999999997E-2</v>
      </c>
    </row>
    <row r="24" spans="1:26">
      <c r="A24" s="82">
        <v>40942.553564814814</v>
      </c>
      <c r="B24" s="69">
        <v>3110</v>
      </c>
      <c r="C24" s="69" t="s">
        <v>133</v>
      </c>
      <c r="D24" s="69">
        <v>10</v>
      </c>
      <c r="E24" s="129" t="s">
        <v>343</v>
      </c>
      <c r="F24" s="69">
        <v>2E-3</v>
      </c>
      <c r="G24" s="69">
        <v>8.2000000000000003E-2</v>
      </c>
      <c r="H24" s="69">
        <v>0.08</v>
      </c>
      <c r="I24" s="69">
        <v>269.39999999999998</v>
      </c>
      <c r="J24" s="69">
        <v>297.8</v>
      </c>
      <c r="K24" s="69">
        <v>0</v>
      </c>
      <c r="L24" s="69">
        <v>0</v>
      </c>
      <c r="N24" s="82">
        <v>40942.553564814814</v>
      </c>
      <c r="O24" s="69">
        <v>3110</v>
      </c>
      <c r="P24" s="73">
        <v>490</v>
      </c>
      <c r="Q24" s="69">
        <v>490</v>
      </c>
      <c r="R24" s="69">
        <v>300</v>
      </c>
      <c r="S24" s="69">
        <v>600</v>
      </c>
      <c r="T24" s="69">
        <v>-1.9359999999999999</v>
      </c>
      <c r="U24" s="69">
        <v>11.96</v>
      </c>
      <c r="V24" s="130">
        <v>4786</v>
      </c>
      <c r="W24" s="69">
        <v>995</v>
      </c>
      <c r="X24" s="130">
        <v>5.0999999999999997E-2</v>
      </c>
    </row>
    <row r="25" spans="1:26">
      <c r="A25" s="82">
        <v>40942.556064814817</v>
      </c>
      <c r="B25" s="69">
        <v>3120</v>
      </c>
      <c r="C25" s="69" t="s">
        <v>133</v>
      </c>
      <c r="D25" s="69">
        <v>20</v>
      </c>
      <c r="E25" s="129">
        <v>-119.1</v>
      </c>
      <c r="F25" s="69">
        <v>0</v>
      </c>
      <c r="G25" s="69">
        <v>1E-3</v>
      </c>
      <c r="H25" s="69">
        <v>-1.7000000000000001E-2</v>
      </c>
      <c r="I25" s="69">
        <v>284.39999999999998</v>
      </c>
      <c r="J25" s="69">
        <v>314.2</v>
      </c>
      <c r="K25" s="69">
        <v>0</v>
      </c>
      <c r="L25" s="69">
        <v>0</v>
      </c>
      <c r="N25" s="82">
        <v>40942.556064814817</v>
      </c>
      <c r="O25" s="69">
        <v>3120</v>
      </c>
      <c r="P25" s="73">
        <v>445</v>
      </c>
      <c r="Q25" s="69">
        <v>445</v>
      </c>
      <c r="R25" s="69">
        <v>300</v>
      </c>
      <c r="S25" s="69">
        <v>600</v>
      </c>
      <c r="T25" s="69">
        <v>-1.7629999999999999</v>
      </c>
      <c r="U25" s="69">
        <v>11.86</v>
      </c>
      <c r="V25" s="130">
        <v>4786</v>
      </c>
      <c r="W25" s="69">
        <v>995</v>
      </c>
      <c r="X25" s="130">
        <v>5.0999999999999997E-2</v>
      </c>
    </row>
    <row r="26" spans="1:26">
      <c r="A26" s="82">
        <v>40942.558495370373</v>
      </c>
      <c r="B26" s="69">
        <v>3130</v>
      </c>
      <c r="C26" s="69" t="s">
        <v>133</v>
      </c>
      <c r="D26" s="69">
        <v>30</v>
      </c>
      <c r="E26" s="129">
        <v>-113.4</v>
      </c>
      <c r="F26" s="69">
        <v>1E-3</v>
      </c>
      <c r="G26" s="69">
        <v>1.9E-2</v>
      </c>
      <c r="H26" s="69">
        <v>3.5000000000000003E-2</v>
      </c>
      <c r="I26" s="69">
        <v>300.10000000000002</v>
      </c>
      <c r="J26" s="69">
        <v>331.3</v>
      </c>
      <c r="K26" s="69">
        <v>0</v>
      </c>
      <c r="L26" s="69">
        <v>0</v>
      </c>
      <c r="N26" s="82">
        <v>40942.558495370373</v>
      </c>
      <c r="O26" s="69">
        <v>3130</v>
      </c>
      <c r="P26" s="73">
        <v>410</v>
      </c>
      <c r="Q26" s="69">
        <v>410</v>
      </c>
      <c r="R26" s="69">
        <v>300</v>
      </c>
      <c r="S26" s="69">
        <v>600</v>
      </c>
      <c r="T26" s="69">
        <v>-1.97</v>
      </c>
      <c r="U26" s="69">
        <v>11.97</v>
      </c>
      <c r="V26" s="130">
        <v>4786</v>
      </c>
      <c r="W26" s="69">
        <v>995</v>
      </c>
      <c r="X26" s="130">
        <v>5.0999999999999997E-2</v>
      </c>
    </row>
    <row r="27" spans="1:26">
      <c r="E27" s="129"/>
      <c r="V27" s="130"/>
      <c r="X27" s="130"/>
    </row>
    <row r="28" spans="1:26">
      <c r="A28" s="82">
        <v>40942.53465277778</v>
      </c>
      <c r="B28" s="69">
        <v>3200</v>
      </c>
      <c r="C28" s="69" t="s">
        <v>134</v>
      </c>
      <c r="D28" s="69">
        <v>0</v>
      </c>
      <c r="E28" s="129" t="s">
        <v>343</v>
      </c>
      <c r="F28" s="69">
        <v>-9.2999999999999999E-2</v>
      </c>
      <c r="G28" s="69">
        <v>0.97399999999999998</v>
      </c>
      <c r="H28" s="69">
        <v>-3.8929999999999998</v>
      </c>
      <c r="I28" s="69">
        <v>195</v>
      </c>
      <c r="J28" s="69">
        <v>216.6</v>
      </c>
      <c r="K28" s="69">
        <v>0</v>
      </c>
      <c r="L28" s="69">
        <v>0</v>
      </c>
      <c r="N28" s="82">
        <v>40942.53465277778</v>
      </c>
      <c r="O28" s="69">
        <v>3200</v>
      </c>
      <c r="P28" s="73">
        <v>875</v>
      </c>
      <c r="Q28" s="69">
        <v>875</v>
      </c>
      <c r="R28" s="69">
        <v>300</v>
      </c>
      <c r="S28" s="69">
        <v>600</v>
      </c>
      <c r="T28" s="69">
        <v>-2.5619999999999998</v>
      </c>
      <c r="U28" s="69">
        <v>11.97</v>
      </c>
      <c r="V28" s="130">
        <v>4786</v>
      </c>
      <c r="W28" s="69">
        <v>998</v>
      </c>
      <c r="X28" s="130">
        <v>5.0999999999999997E-2</v>
      </c>
    </row>
    <row r="29" spans="1:26">
      <c r="A29" s="82">
        <v>40942.537523148145</v>
      </c>
      <c r="B29" s="69">
        <v>3210</v>
      </c>
      <c r="C29" s="69" t="s">
        <v>134</v>
      </c>
      <c r="D29" s="69">
        <v>10</v>
      </c>
      <c r="E29" s="129">
        <v>-119.1</v>
      </c>
      <c r="F29" s="69">
        <v>4.0000000000000001E-3</v>
      </c>
      <c r="G29" s="69">
        <v>0.191</v>
      </c>
      <c r="H29" s="69">
        <v>0.161</v>
      </c>
      <c r="I29" s="69">
        <v>221.5</v>
      </c>
      <c r="J29" s="69">
        <v>245.5</v>
      </c>
      <c r="K29" s="69">
        <v>0</v>
      </c>
      <c r="L29" s="69">
        <v>0</v>
      </c>
      <c r="N29" s="82">
        <v>40942.537523148145</v>
      </c>
      <c r="O29" s="69">
        <v>3210</v>
      </c>
      <c r="P29" s="73">
        <v>785</v>
      </c>
      <c r="Q29" s="69">
        <v>785</v>
      </c>
      <c r="R29" s="69">
        <v>300</v>
      </c>
      <c r="S29" s="69">
        <v>600</v>
      </c>
      <c r="T29" s="69">
        <v>-2.4910000000000001</v>
      </c>
      <c r="U29" s="69">
        <v>11.98</v>
      </c>
      <c r="V29" s="130">
        <v>4786</v>
      </c>
      <c r="W29" s="69">
        <v>995</v>
      </c>
      <c r="X29" s="130">
        <v>5.0999999999999997E-2</v>
      </c>
      <c r="Y29" s="69">
        <f>1600/1</f>
        <v>1600</v>
      </c>
    </row>
    <row r="30" spans="1:26">
      <c r="A30" s="82">
        <v>40942.541875000003</v>
      </c>
      <c r="B30" s="69">
        <v>3220</v>
      </c>
      <c r="C30" s="69" t="s">
        <v>134</v>
      </c>
      <c r="D30" s="69">
        <v>20</v>
      </c>
      <c r="E30" s="129">
        <v>-119.1</v>
      </c>
      <c r="F30" s="69">
        <v>6.0000000000000001E-3</v>
      </c>
      <c r="G30" s="69">
        <v>0.221</v>
      </c>
      <c r="H30" s="69">
        <v>0.25700000000000001</v>
      </c>
      <c r="I30" s="69">
        <v>236.6</v>
      </c>
      <c r="J30" s="69">
        <v>262</v>
      </c>
      <c r="K30" s="69">
        <v>0</v>
      </c>
      <c r="L30" s="69">
        <v>0</v>
      </c>
      <c r="N30" s="82">
        <v>40942.541875000003</v>
      </c>
      <c r="O30" s="69">
        <v>3220</v>
      </c>
      <c r="P30" s="73">
        <v>775</v>
      </c>
      <c r="Q30" s="69">
        <v>775</v>
      </c>
      <c r="R30" s="69">
        <v>300</v>
      </c>
      <c r="S30" s="69">
        <v>600</v>
      </c>
      <c r="T30" s="69">
        <v>-2.0529999999999999</v>
      </c>
      <c r="U30" s="69">
        <v>11.96</v>
      </c>
      <c r="V30" s="130">
        <v>4786</v>
      </c>
      <c r="W30" s="69">
        <v>994</v>
      </c>
      <c r="X30" s="130">
        <v>5.0999999999999997E-2</v>
      </c>
    </row>
    <row r="31" spans="1:26">
      <c r="A31" s="82">
        <v>40942.546527777777</v>
      </c>
      <c r="B31" s="69">
        <v>3230</v>
      </c>
      <c r="C31" s="69" t="s">
        <v>134</v>
      </c>
      <c r="D31" s="69">
        <v>30</v>
      </c>
      <c r="E31" s="129">
        <v>-119.1</v>
      </c>
      <c r="F31" s="69">
        <v>1.2E-2</v>
      </c>
      <c r="G31" s="69">
        <v>0.32100000000000001</v>
      </c>
      <c r="H31" s="69">
        <v>0.48899999999999999</v>
      </c>
      <c r="I31" s="69">
        <v>253.4</v>
      </c>
      <c r="J31" s="69">
        <v>280.3</v>
      </c>
      <c r="K31" s="69">
        <v>0</v>
      </c>
      <c r="L31" s="69">
        <v>0</v>
      </c>
      <c r="N31" s="82">
        <v>40942.546527777777</v>
      </c>
      <c r="O31" s="69">
        <v>3230</v>
      </c>
      <c r="P31" s="73">
        <v>630</v>
      </c>
      <c r="Q31" s="69">
        <v>630</v>
      </c>
      <c r="R31" s="69">
        <v>300</v>
      </c>
      <c r="S31" s="69">
        <v>600</v>
      </c>
      <c r="T31" s="69">
        <v>-1.841</v>
      </c>
      <c r="U31" s="69">
        <v>12</v>
      </c>
      <c r="V31" s="130">
        <v>4786</v>
      </c>
      <c r="W31" s="69">
        <v>996</v>
      </c>
      <c r="X31" s="130">
        <v>5.0999999999999997E-2</v>
      </c>
    </row>
    <row r="32" spans="1:26">
      <c r="E32" s="129"/>
      <c r="V32" s="130"/>
      <c r="X32" s="130"/>
    </row>
    <row r="33" spans="1:24">
      <c r="A33" s="82">
        <v>40942.564606481479</v>
      </c>
      <c r="B33" s="69">
        <v>3300</v>
      </c>
      <c r="C33" s="69" t="s">
        <v>135</v>
      </c>
      <c r="D33" s="69">
        <v>0</v>
      </c>
      <c r="E33" s="129" t="s">
        <v>343</v>
      </c>
      <c r="F33" s="69">
        <v>6.2E-2</v>
      </c>
      <c r="G33" s="69">
        <v>0.76</v>
      </c>
      <c r="H33" s="69">
        <v>2.57</v>
      </c>
      <c r="I33" s="69">
        <v>306.39999999999998</v>
      </c>
      <c r="J33" s="69">
        <v>338.1</v>
      </c>
      <c r="K33" s="69">
        <v>0</v>
      </c>
      <c r="L33" s="69">
        <v>0</v>
      </c>
      <c r="N33" s="82">
        <v>40942.564606481479</v>
      </c>
      <c r="O33" s="69">
        <v>3300</v>
      </c>
      <c r="P33" s="73">
        <v>735</v>
      </c>
      <c r="Q33" s="69">
        <v>735</v>
      </c>
      <c r="R33" s="69">
        <v>300</v>
      </c>
      <c r="S33" s="69">
        <v>600</v>
      </c>
      <c r="T33" s="69">
        <v>-1.28</v>
      </c>
      <c r="U33" s="69">
        <v>11.92</v>
      </c>
      <c r="V33" s="130">
        <v>4786</v>
      </c>
      <c r="W33" s="69">
        <v>996</v>
      </c>
      <c r="X33" s="130">
        <v>5.0999999999999997E-2</v>
      </c>
    </row>
    <row r="34" spans="1:24">
      <c r="A34" s="82">
        <v>40942.567060185182</v>
      </c>
      <c r="B34" s="69">
        <v>3310</v>
      </c>
      <c r="C34" s="69" t="s">
        <v>135</v>
      </c>
      <c r="D34" s="69">
        <v>10</v>
      </c>
      <c r="E34" s="129" t="s">
        <v>343</v>
      </c>
      <c r="F34" s="69">
        <v>2.9000000000000001E-2</v>
      </c>
      <c r="G34" s="69">
        <v>0.38100000000000001</v>
      </c>
      <c r="H34" s="69">
        <v>1.21</v>
      </c>
      <c r="I34" s="69">
        <v>316.7</v>
      </c>
      <c r="J34" s="69">
        <v>349.3</v>
      </c>
      <c r="K34" s="69">
        <v>0</v>
      </c>
      <c r="L34" s="69">
        <v>0</v>
      </c>
      <c r="N34" s="82">
        <v>40942.567060185182</v>
      </c>
      <c r="O34" s="69">
        <v>3310</v>
      </c>
      <c r="P34" s="73">
        <v>410</v>
      </c>
      <c r="Q34" s="69">
        <v>410</v>
      </c>
      <c r="R34" s="69">
        <v>300</v>
      </c>
      <c r="S34" s="69">
        <v>600</v>
      </c>
      <c r="T34" s="69">
        <v>-1.286</v>
      </c>
      <c r="U34" s="69">
        <v>11.96</v>
      </c>
      <c r="V34" s="130">
        <v>4786</v>
      </c>
      <c r="W34" s="69">
        <v>993</v>
      </c>
      <c r="X34" s="130">
        <v>5.0999999999999997E-2</v>
      </c>
    </row>
    <row r="35" spans="1:24">
      <c r="A35" s="82">
        <v>40942.571504629632</v>
      </c>
      <c r="B35" s="69">
        <v>3320</v>
      </c>
      <c r="C35" s="69" t="s">
        <v>135</v>
      </c>
      <c r="D35" s="69">
        <v>20</v>
      </c>
      <c r="E35" s="129">
        <v>-119.1</v>
      </c>
      <c r="F35" s="69">
        <v>1.6E-2</v>
      </c>
      <c r="G35" s="69">
        <v>0.32500000000000001</v>
      </c>
      <c r="H35" s="69">
        <v>0.67100000000000004</v>
      </c>
      <c r="I35" s="69">
        <v>329</v>
      </c>
      <c r="J35" s="69">
        <v>362.8</v>
      </c>
      <c r="K35" s="69">
        <v>0</v>
      </c>
      <c r="L35" s="69">
        <v>0</v>
      </c>
      <c r="N35" s="82">
        <v>40942.571504629632</v>
      </c>
      <c r="O35" s="69">
        <v>3320</v>
      </c>
      <c r="P35" s="73">
        <v>715</v>
      </c>
      <c r="Q35" s="69">
        <v>715</v>
      </c>
      <c r="R35" s="69">
        <v>300</v>
      </c>
      <c r="S35" s="69">
        <v>600</v>
      </c>
      <c r="T35" s="69">
        <v>-0.79600000000000004</v>
      </c>
      <c r="U35" s="69">
        <v>11.93</v>
      </c>
      <c r="V35" s="130">
        <v>4786</v>
      </c>
      <c r="W35" s="69">
        <v>995</v>
      </c>
      <c r="X35" s="130">
        <v>5.0999999999999997E-2</v>
      </c>
    </row>
    <row r="36" spans="1:24">
      <c r="A36" s="82">
        <v>40942.576481481483</v>
      </c>
      <c r="B36" s="69">
        <v>3330</v>
      </c>
      <c r="C36" s="69" t="s">
        <v>135</v>
      </c>
      <c r="D36" s="69">
        <v>30</v>
      </c>
      <c r="E36" s="129" t="s">
        <v>343</v>
      </c>
      <c r="F36" s="69">
        <v>-2.1999999999999999E-2</v>
      </c>
      <c r="G36" s="69">
        <v>0.69499999999999995</v>
      </c>
      <c r="H36" s="69">
        <v>-0.89</v>
      </c>
      <c r="I36" s="69">
        <v>336</v>
      </c>
      <c r="J36" s="69">
        <v>370.5</v>
      </c>
      <c r="K36" s="69">
        <v>0</v>
      </c>
      <c r="L36" s="69">
        <v>0</v>
      </c>
      <c r="N36" s="82">
        <v>40942.576481481483</v>
      </c>
      <c r="O36" s="69">
        <v>3330</v>
      </c>
      <c r="P36" s="73">
        <v>625</v>
      </c>
      <c r="Q36" s="69">
        <v>625</v>
      </c>
      <c r="R36" s="69">
        <v>300</v>
      </c>
      <c r="S36" s="69">
        <v>600</v>
      </c>
      <c r="T36" s="69">
        <v>-6.3E-2</v>
      </c>
      <c r="U36" s="69">
        <v>11.86</v>
      </c>
      <c r="V36" s="130">
        <v>4786</v>
      </c>
      <c r="W36" s="69">
        <v>994</v>
      </c>
      <c r="X36" s="130">
        <v>5.0999999999999997E-2</v>
      </c>
    </row>
    <row r="37" spans="1:24">
      <c r="E37" s="129"/>
      <c r="V37" s="130"/>
      <c r="X37" s="130"/>
    </row>
    <row r="38" spans="1:24">
      <c r="A38" s="82">
        <v>40942.679652777777</v>
      </c>
      <c r="B38" s="69">
        <v>1100</v>
      </c>
      <c r="C38" s="69" t="s">
        <v>14</v>
      </c>
      <c r="D38" s="69">
        <v>0</v>
      </c>
      <c r="E38" s="129">
        <v>-113.4</v>
      </c>
      <c r="F38" s="69">
        <v>-6.0000000000000001E-3</v>
      </c>
      <c r="G38" s="69">
        <v>0.57899999999999996</v>
      </c>
      <c r="H38" s="69">
        <v>-0.26700000000000002</v>
      </c>
      <c r="I38" s="69">
        <v>166.2</v>
      </c>
      <c r="J38" s="69">
        <v>185.2</v>
      </c>
      <c r="K38" s="69">
        <v>0</v>
      </c>
      <c r="L38" s="69">
        <v>0</v>
      </c>
      <c r="N38" s="82">
        <v>40942.679652777777</v>
      </c>
      <c r="O38" s="69">
        <v>1100</v>
      </c>
      <c r="P38" s="73">
        <v>450</v>
      </c>
      <c r="Q38" s="69">
        <v>450</v>
      </c>
      <c r="R38" s="69">
        <v>300</v>
      </c>
      <c r="S38" s="69">
        <v>600</v>
      </c>
      <c r="T38" s="69">
        <v>0.36499999999999999</v>
      </c>
      <c r="U38" s="69">
        <v>11.83</v>
      </c>
      <c r="V38" s="130">
        <v>4786</v>
      </c>
      <c r="W38" s="69">
        <v>995</v>
      </c>
      <c r="X38" s="130">
        <v>5.0999999999999997E-2</v>
      </c>
    </row>
    <row r="39" spans="1:24">
      <c r="A39" s="82">
        <v>40942.682384259257</v>
      </c>
      <c r="B39" s="69">
        <v>1110</v>
      </c>
      <c r="C39" s="69" t="s">
        <v>14</v>
      </c>
      <c r="D39" s="69">
        <v>10</v>
      </c>
      <c r="E39" s="129">
        <v>-113.4</v>
      </c>
      <c r="F39" s="69">
        <v>0</v>
      </c>
      <c r="G39" s="69">
        <v>0</v>
      </c>
      <c r="H39" s="69">
        <v>-2E-3</v>
      </c>
      <c r="I39" s="69">
        <v>195.8</v>
      </c>
      <c r="J39" s="69">
        <v>217.5</v>
      </c>
      <c r="K39" s="69">
        <v>0</v>
      </c>
      <c r="L39" s="69">
        <v>0</v>
      </c>
      <c r="N39" s="82">
        <v>40942.682384259257</v>
      </c>
      <c r="O39" s="69">
        <v>1110</v>
      </c>
      <c r="P39" s="73">
        <v>495</v>
      </c>
      <c r="Q39" s="69">
        <v>495</v>
      </c>
      <c r="R39" s="69">
        <v>300</v>
      </c>
      <c r="S39" s="69">
        <v>600</v>
      </c>
      <c r="T39" s="69">
        <v>0.52</v>
      </c>
      <c r="U39" s="69">
        <v>11.91</v>
      </c>
      <c r="V39" s="130">
        <v>4786</v>
      </c>
      <c r="W39" s="69">
        <v>995</v>
      </c>
      <c r="X39" s="130">
        <v>5.0999999999999997E-2</v>
      </c>
    </row>
    <row r="40" spans="1:24">
      <c r="E40" s="129"/>
      <c r="V40" s="130"/>
      <c r="X40" s="130"/>
    </row>
    <row r="41" spans="1:24">
      <c r="A41" s="82">
        <v>40942.640046296299</v>
      </c>
      <c r="B41" s="69">
        <v>1200</v>
      </c>
      <c r="C41" s="69" t="s">
        <v>15</v>
      </c>
      <c r="D41" s="69">
        <v>0</v>
      </c>
      <c r="E41" s="129">
        <v>-119.1</v>
      </c>
      <c r="F41" s="69">
        <v>8.0000000000000002E-3</v>
      </c>
      <c r="G41" s="69">
        <v>0.28799999999999998</v>
      </c>
      <c r="H41" s="69">
        <v>0.32600000000000001</v>
      </c>
      <c r="I41" s="69">
        <v>190</v>
      </c>
      <c r="J41" s="69">
        <v>211.1</v>
      </c>
      <c r="K41" s="69">
        <v>0</v>
      </c>
      <c r="L41" s="69">
        <v>0</v>
      </c>
      <c r="N41" s="82">
        <v>40942.640046296299</v>
      </c>
      <c r="O41" s="69">
        <v>1200</v>
      </c>
      <c r="P41" s="73">
        <v>615</v>
      </c>
      <c r="Q41" s="69">
        <v>615</v>
      </c>
      <c r="R41" s="69">
        <v>300</v>
      </c>
      <c r="S41" s="69">
        <v>600</v>
      </c>
      <c r="T41" s="69">
        <v>0.84699999999999998</v>
      </c>
      <c r="U41" s="69">
        <v>12.04</v>
      </c>
      <c r="V41" s="130">
        <v>4786</v>
      </c>
      <c r="W41" s="69">
        <v>995</v>
      </c>
      <c r="X41" s="130">
        <v>5.0999999999999997E-2</v>
      </c>
    </row>
    <row r="42" spans="1:24">
      <c r="A42" s="82">
        <v>40942.643958333334</v>
      </c>
      <c r="B42" s="69">
        <v>1210</v>
      </c>
      <c r="C42" s="69" t="s">
        <v>15</v>
      </c>
      <c r="D42" s="69">
        <v>10</v>
      </c>
      <c r="E42" s="129" t="s">
        <v>343</v>
      </c>
      <c r="F42" s="69">
        <v>4.0000000000000001E-3</v>
      </c>
      <c r="G42" s="69">
        <v>0.13400000000000001</v>
      </c>
      <c r="H42" s="69">
        <v>0.16500000000000001</v>
      </c>
      <c r="I42" s="69">
        <v>213.7</v>
      </c>
      <c r="J42" s="69">
        <v>237</v>
      </c>
      <c r="K42" s="69">
        <v>0</v>
      </c>
      <c r="L42" s="69">
        <v>0</v>
      </c>
      <c r="N42" s="82">
        <v>40942.643958333334</v>
      </c>
      <c r="O42" s="69">
        <v>1210</v>
      </c>
      <c r="P42" s="73">
        <v>585</v>
      </c>
      <c r="Q42" s="69">
        <v>585</v>
      </c>
      <c r="R42" s="69">
        <v>300</v>
      </c>
      <c r="S42" s="69">
        <v>600</v>
      </c>
      <c r="T42" s="69">
        <v>0.495</v>
      </c>
      <c r="U42" s="69">
        <v>12.02</v>
      </c>
      <c r="V42" s="130">
        <v>4786</v>
      </c>
      <c r="W42" s="69">
        <v>994</v>
      </c>
      <c r="X42" s="130">
        <v>5.0999999999999997E-2</v>
      </c>
    </row>
    <row r="43" spans="1:24">
      <c r="A43" s="82">
        <v>40942.645787037036</v>
      </c>
      <c r="B43" s="69">
        <v>1220</v>
      </c>
      <c r="C43" s="69" t="s">
        <v>15</v>
      </c>
      <c r="D43" s="69">
        <v>20</v>
      </c>
      <c r="E43" s="129" t="s">
        <v>343</v>
      </c>
      <c r="F43" s="69">
        <v>2E-3</v>
      </c>
      <c r="G43" s="69">
        <v>1.7999999999999999E-2</v>
      </c>
      <c r="H43" s="69">
        <v>0.1</v>
      </c>
      <c r="I43" s="69">
        <v>234.5</v>
      </c>
      <c r="J43" s="69">
        <v>259.7</v>
      </c>
      <c r="K43" s="69">
        <v>0</v>
      </c>
      <c r="L43" s="69">
        <v>0</v>
      </c>
      <c r="N43" s="82">
        <v>40942.645787037036</v>
      </c>
      <c r="O43" s="69">
        <v>1220</v>
      </c>
      <c r="P43" s="73">
        <v>545</v>
      </c>
      <c r="Q43" s="69">
        <v>545</v>
      </c>
      <c r="R43" s="69">
        <v>300</v>
      </c>
      <c r="S43" s="69">
        <v>600</v>
      </c>
      <c r="T43" s="69">
        <v>0.2</v>
      </c>
      <c r="U43" s="69">
        <v>12.06</v>
      </c>
      <c r="V43" s="130">
        <v>4786</v>
      </c>
      <c r="W43" s="69">
        <v>996</v>
      </c>
      <c r="X43" s="130">
        <v>5.0999999999999997E-2</v>
      </c>
    </row>
    <row r="44" spans="1:24">
      <c r="A44" s="82">
        <v>40942.647847222222</v>
      </c>
      <c r="B44" s="69">
        <v>1230</v>
      </c>
      <c r="C44" s="69" t="s">
        <v>15</v>
      </c>
      <c r="D44" s="69">
        <v>30</v>
      </c>
      <c r="E44" s="129" t="s">
        <v>343</v>
      </c>
      <c r="F44" s="69">
        <v>0</v>
      </c>
      <c r="G44" s="69">
        <v>1E-3</v>
      </c>
      <c r="H44" s="69">
        <v>1.4E-2</v>
      </c>
      <c r="I44" s="69">
        <v>252.1</v>
      </c>
      <c r="J44" s="69">
        <v>278.89999999999998</v>
      </c>
      <c r="K44" s="69">
        <v>0</v>
      </c>
      <c r="L44" s="69">
        <v>0</v>
      </c>
      <c r="N44" s="82">
        <v>40942.647847222222</v>
      </c>
      <c r="O44" s="69">
        <v>1230</v>
      </c>
      <c r="P44" s="73">
        <v>485</v>
      </c>
      <c r="Q44" s="69">
        <v>485</v>
      </c>
      <c r="R44" s="69">
        <v>300</v>
      </c>
      <c r="S44" s="69">
        <v>600</v>
      </c>
      <c r="T44" s="69">
        <v>0.23499999999999999</v>
      </c>
      <c r="U44" s="69">
        <v>12.03</v>
      </c>
      <c r="V44" s="130">
        <v>4786</v>
      </c>
      <c r="W44" s="69">
        <v>996</v>
      </c>
      <c r="X44" s="130">
        <v>5.0999999999999997E-2</v>
      </c>
    </row>
    <row r="45" spans="1:24">
      <c r="E45" s="129"/>
      <c r="V45" s="130"/>
      <c r="X45" s="130"/>
    </row>
    <row r="46" spans="1:24">
      <c r="A46" s="82">
        <v>40942.660509259258</v>
      </c>
      <c r="B46" s="69">
        <v>1300</v>
      </c>
      <c r="C46" s="69" t="s">
        <v>16</v>
      </c>
      <c r="D46" s="69">
        <v>0</v>
      </c>
      <c r="E46" s="129">
        <v>-119.1</v>
      </c>
      <c r="F46" s="69">
        <v>2.7E-2</v>
      </c>
      <c r="G46" s="69">
        <v>0.85499999999999998</v>
      </c>
      <c r="H46" s="69">
        <v>1.127</v>
      </c>
      <c r="I46" s="69">
        <v>169.2</v>
      </c>
      <c r="J46" s="69">
        <v>188.5</v>
      </c>
      <c r="K46" s="69">
        <v>0</v>
      </c>
      <c r="L46" s="69">
        <v>0</v>
      </c>
      <c r="N46" s="82">
        <v>40942.660509259258</v>
      </c>
      <c r="O46" s="69">
        <v>1300</v>
      </c>
      <c r="P46" s="73">
        <v>610</v>
      </c>
      <c r="Q46" s="69">
        <v>610</v>
      </c>
      <c r="R46" s="69">
        <v>300</v>
      </c>
      <c r="S46" s="69">
        <v>600</v>
      </c>
      <c r="T46" s="69">
        <v>0.73399999999999999</v>
      </c>
      <c r="U46" s="69">
        <v>11.99</v>
      </c>
      <c r="V46" s="130">
        <v>4786</v>
      </c>
      <c r="W46" s="69">
        <v>994</v>
      </c>
      <c r="X46" s="130">
        <v>5.0999999999999997E-2</v>
      </c>
    </row>
    <row r="47" spans="1:24">
      <c r="A47" s="82">
        <v>40942.662407407406</v>
      </c>
      <c r="B47" s="69">
        <v>1310</v>
      </c>
      <c r="C47" s="69" t="s">
        <v>16</v>
      </c>
      <c r="D47" s="69">
        <v>10</v>
      </c>
      <c r="E47" s="129">
        <v>-119.1</v>
      </c>
      <c r="F47" s="69">
        <v>-3.1E-2</v>
      </c>
      <c r="G47" s="69">
        <v>0.90400000000000003</v>
      </c>
      <c r="H47" s="69">
        <v>-1.2949999999999999</v>
      </c>
      <c r="I47" s="69">
        <v>199.4</v>
      </c>
      <c r="J47" s="69">
        <v>221.4</v>
      </c>
      <c r="K47" s="69">
        <v>0</v>
      </c>
      <c r="L47" s="69">
        <v>0</v>
      </c>
      <c r="N47" s="82">
        <v>40942.662407407406</v>
      </c>
      <c r="O47" s="69">
        <v>1310</v>
      </c>
      <c r="P47" s="73">
        <v>565</v>
      </c>
      <c r="Q47" s="69">
        <v>565</v>
      </c>
      <c r="R47" s="69">
        <v>300</v>
      </c>
      <c r="S47" s="69">
        <v>600</v>
      </c>
      <c r="T47" s="69">
        <v>0.43</v>
      </c>
      <c r="U47" s="69">
        <v>12.05</v>
      </c>
      <c r="V47" s="130">
        <v>4786</v>
      </c>
      <c r="W47" s="69">
        <v>993</v>
      </c>
      <c r="X47" s="130">
        <v>5.0999999999999997E-2</v>
      </c>
    </row>
    <row r="48" spans="1:24">
      <c r="A48" s="82">
        <v>40942.664143518516</v>
      </c>
      <c r="B48" s="69">
        <v>1320</v>
      </c>
      <c r="C48" s="69" t="s">
        <v>16</v>
      </c>
      <c r="D48" s="69">
        <v>20</v>
      </c>
      <c r="E48" s="129">
        <v>-119.1</v>
      </c>
      <c r="F48" s="69">
        <v>1E-3</v>
      </c>
      <c r="G48" s="69">
        <v>3.1E-2</v>
      </c>
      <c r="H48" s="69">
        <v>6.0999999999999999E-2</v>
      </c>
      <c r="I48" s="69">
        <v>227.7</v>
      </c>
      <c r="J48" s="69">
        <v>252.2</v>
      </c>
      <c r="K48" s="69">
        <v>0</v>
      </c>
      <c r="L48" s="69">
        <v>0</v>
      </c>
      <c r="N48" s="82">
        <v>40942.664143518516</v>
      </c>
      <c r="O48" s="69">
        <v>1320</v>
      </c>
      <c r="P48" s="73">
        <v>495</v>
      </c>
      <c r="Q48" s="69">
        <v>495</v>
      </c>
      <c r="R48" s="69">
        <v>300</v>
      </c>
      <c r="S48" s="69">
        <v>600</v>
      </c>
      <c r="T48" s="69">
        <v>1.4630000000000001</v>
      </c>
      <c r="U48" s="69">
        <v>12.04</v>
      </c>
      <c r="V48" s="130">
        <v>4786</v>
      </c>
      <c r="W48" s="69">
        <v>994</v>
      </c>
      <c r="X48" s="130">
        <v>5.0999999999999997E-2</v>
      </c>
    </row>
    <row r="49" spans="1:24">
      <c r="A49" s="82">
        <v>40942.666296296295</v>
      </c>
      <c r="B49" s="69">
        <v>1330</v>
      </c>
      <c r="C49" s="69" t="s">
        <v>16</v>
      </c>
      <c r="D49" s="69">
        <v>30</v>
      </c>
      <c r="E49" s="129">
        <v>-119.1</v>
      </c>
      <c r="F49" s="69">
        <v>2E-3</v>
      </c>
      <c r="G49" s="69">
        <v>9.2999999999999999E-2</v>
      </c>
      <c r="H49" s="69">
        <v>7.0000000000000007E-2</v>
      </c>
      <c r="I49" s="69">
        <v>252.5</v>
      </c>
      <c r="J49" s="69">
        <v>279.39999999999998</v>
      </c>
      <c r="K49" s="69">
        <v>0</v>
      </c>
      <c r="L49" s="69">
        <v>0</v>
      </c>
      <c r="N49" s="82">
        <v>40942.666296296295</v>
      </c>
      <c r="O49" s="69">
        <v>1330</v>
      </c>
      <c r="P49" s="73">
        <v>575</v>
      </c>
      <c r="Q49" s="69">
        <v>575</v>
      </c>
      <c r="R49" s="69">
        <v>300</v>
      </c>
      <c r="S49" s="69">
        <v>600</v>
      </c>
      <c r="T49" s="69">
        <v>1.32</v>
      </c>
      <c r="U49" s="69">
        <v>12.04</v>
      </c>
      <c r="V49" s="130">
        <v>4786</v>
      </c>
      <c r="W49" s="69">
        <v>994</v>
      </c>
      <c r="X49" s="130">
        <v>5.0999999999999997E-2</v>
      </c>
    </row>
    <row r="50" spans="1:24">
      <c r="E50" s="129"/>
    </row>
    <row r="52" spans="1:24">
      <c r="A52" s="88" t="s">
        <v>354</v>
      </c>
    </row>
    <row r="54" spans="1:24">
      <c r="J54" s="79" t="s">
        <v>367</v>
      </c>
    </row>
    <row r="55" spans="1:24">
      <c r="A55" s="90" t="s">
        <v>294</v>
      </c>
      <c r="B55" s="90" t="s">
        <v>356</v>
      </c>
      <c r="C55" s="90" t="s">
        <v>357</v>
      </c>
      <c r="D55" s="90" t="s">
        <v>355</v>
      </c>
      <c r="E55" s="90" t="s">
        <v>358</v>
      </c>
      <c r="F55" s="90" t="s">
        <v>373</v>
      </c>
      <c r="G55" s="90" t="s">
        <v>361</v>
      </c>
      <c r="H55" s="90" t="s">
        <v>359</v>
      </c>
      <c r="I55" s="90" t="s">
        <v>362</v>
      </c>
      <c r="J55" s="90" t="s">
        <v>368</v>
      </c>
      <c r="K55" s="90" t="s">
        <v>370</v>
      </c>
    </row>
    <row r="56" spans="1:24">
      <c r="A56" s="70" t="s">
        <v>161</v>
      </c>
      <c r="B56" s="70" t="s">
        <v>167</v>
      </c>
      <c r="C56" s="70">
        <v>35.56</v>
      </c>
      <c r="D56" s="107">
        <v>0.65972222222222221</v>
      </c>
      <c r="E56" s="70">
        <v>1</v>
      </c>
      <c r="F56" s="70">
        <v>12.7</v>
      </c>
      <c r="G56" s="70">
        <v>12.7</v>
      </c>
      <c r="H56" s="92" t="s">
        <v>366</v>
      </c>
      <c r="I56" s="92" t="s">
        <v>363</v>
      </c>
      <c r="J56" s="69">
        <v>85.671999999999997</v>
      </c>
      <c r="L56" s="76">
        <f>(J56-8.8)/1000/(250/1000000)</f>
        <v>307.488</v>
      </c>
      <c r="M56" s="76">
        <f>L56</f>
        <v>307.488</v>
      </c>
      <c r="N56" s="108">
        <f>L56</f>
        <v>307.488</v>
      </c>
    </row>
    <row r="57" spans="1:24">
      <c r="A57" s="70" t="s">
        <v>161</v>
      </c>
      <c r="B57" s="70" t="s">
        <v>167</v>
      </c>
      <c r="C57" s="70"/>
      <c r="D57" s="70"/>
      <c r="E57" s="70">
        <v>2</v>
      </c>
      <c r="F57" s="70">
        <v>6.35</v>
      </c>
      <c r="G57" s="70">
        <v>19.05</v>
      </c>
      <c r="H57" s="92" t="s">
        <v>364</v>
      </c>
      <c r="I57" s="92" t="s">
        <v>365</v>
      </c>
      <c r="L57" s="109"/>
      <c r="M57" s="76">
        <f>0.3*L56+0.7*L68</f>
        <v>376.60879999999997</v>
      </c>
      <c r="N57" s="69">
        <f>M57</f>
        <v>376.60879999999997</v>
      </c>
    </row>
    <row r="58" spans="1:24">
      <c r="A58" s="70" t="s">
        <v>161</v>
      </c>
      <c r="B58" s="70" t="s">
        <v>167</v>
      </c>
      <c r="C58" s="70"/>
      <c r="D58" s="70"/>
      <c r="E58" s="70">
        <v>3</v>
      </c>
      <c r="F58" s="70">
        <v>3.81</v>
      </c>
      <c r="G58" s="70">
        <v>22.86</v>
      </c>
      <c r="H58" s="92"/>
      <c r="I58" s="92" t="s">
        <v>363</v>
      </c>
      <c r="J58" s="69">
        <v>88.953999999999994</v>
      </c>
      <c r="L58" s="76">
        <f>(J58-8.8)/1000/(250/1000000)</f>
        <v>320.61599999999999</v>
      </c>
      <c r="M58" s="76"/>
      <c r="N58" s="69">
        <f>M60</f>
        <v>268.12120000000004</v>
      </c>
    </row>
    <row r="59" spans="1:24">
      <c r="A59" s="70" t="s">
        <v>161</v>
      </c>
      <c r="B59" s="70" t="s">
        <v>167</v>
      </c>
      <c r="C59" s="70"/>
      <c r="D59" s="70"/>
      <c r="E59" s="70">
        <v>4</v>
      </c>
      <c r="F59" s="70">
        <v>7.62</v>
      </c>
      <c r="G59" s="70">
        <v>30.48</v>
      </c>
      <c r="H59" s="92"/>
      <c r="I59" s="92" t="s">
        <v>363</v>
      </c>
      <c r="J59" s="69">
        <v>55.100999999999999</v>
      </c>
      <c r="L59" s="76">
        <f>(J59-8.8)/1000/(250/1000000)</f>
        <v>185.20400000000001</v>
      </c>
      <c r="M59" s="76">
        <f>0.7*L59+0.3*L58</f>
        <v>225.82759999999999</v>
      </c>
    </row>
    <row r="60" spans="1:24">
      <c r="A60" s="70" t="s">
        <v>161</v>
      </c>
      <c r="B60" s="70" t="s">
        <v>167</v>
      </c>
      <c r="C60" s="96"/>
      <c r="D60" s="96"/>
      <c r="E60" s="96">
        <v>5</v>
      </c>
      <c r="F60" s="96">
        <v>5.08</v>
      </c>
      <c r="G60" s="96">
        <v>35.56</v>
      </c>
      <c r="H60" s="97" t="s">
        <v>360</v>
      </c>
      <c r="I60" s="97" t="s">
        <v>363</v>
      </c>
      <c r="J60" s="99">
        <v>101.63</v>
      </c>
      <c r="K60" s="99"/>
      <c r="L60" s="76">
        <f>(J60-8.8)/1000/(250/1000000)</f>
        <v>371.32</v>
      </c>
      <c r="M60" s="76">
        <f>0.3*L60+0.2*L58+0.5*L59</f>
        <v>268.12120000000004</v>
      </c>
    </row>
    <row r="61" spans="1:24">
      <c r="A61" s="70" t="s">
        <v>161</v>
      </c>
      <c r="B61" s="70" t="s">
        <v>168</v>
      </c>
      <c r="C61" s="70">
        <v>40.64</v>
      </c>
      <c r="D61" s="107">
        <v>0.61736111111111114</v>
      </c>
      <c r="E61" s="70">
        <v>1</v>
      </c>
      <c r="F61" s="70">
        <v>13.97</v>
      </c>
      <c r="G61" s="70">
        <v>13.97</v>
      </c>
      <c r="H61" s="92" t="s">
        <v>366</v>
      </c>
      <c r="I61" s="92" t="s">
        <v>363</v>
      </c>
      <c r="J61" s="69">
        <v>70.540000000000006</v>
      </c>
      <c r="L61" s="76">
        <f>(J61-8.8)/1000/(250/1000000)</f>
        <v>246.96000000000004</v>
      </c>
      <c r="M61" s="76"/>
      <c r="N61" s="108">
        <f>L61</f>
        <v>246.96000000000004</v>
      </c>
    </row>
    <row r="62" spans="1:24">
      <c r="A62" s="70" t="s">
        <v>161</v>
      </c>
      <c r="B62" s="70" t="s">
        <v>168</v>
      </c>
      <c r="C62" s="70"/>
      <c r="D62" s="70"/>
      <c r="E62" s="70">
        <v>2</v>
      </c>
      <c r="F62" s="70">
        <v>6.35</v>
      </c>
      <c r="G62" s="70">
        <v>20.32</v>
      </c>
      <c r="H62" s="92" t="s">
        <v>364</v>
      </c>
      <c r="I62" s="92" t="s">
        <v>365</v>
      </c>
      <c r="L62" s="76"/>
      <c r="M62" s="76"/>
      <c r="N62" s="69">
        <f>0.4*L61+0.6*L68</f>
        <v>342.52320000000003</v>
      </c>
    </row>
    <row r="63" spans="1:24">
      <c r="A63" s="70" t="s">
        <v>161</v>
      </c>
      <c r="B63" s="70" t="s">
        <v>168</v>
      </c>
      <c r="C63" s="70"/>
      <c r="D63" s="70"/>
      <c r="E63" s="70">
        <v>3</v>
      </c>
      <c r="F63" s="70">
        <v>3.81</v>
      </c>
      <c r="G63" s="70">
        <v>24.13</v>
      </c>
      <c r="H63" s="92"/>
      <c r="I63" s="92" t="s">
        <v>363</v>
      </c>
      <c r="J63" s="69">
        <v>69.927999999999997</v>
      </c>
      <c r="L63" s="76">
        <f>(J63-8.8)/1000/(250/1000000)</f>
        <v>244.512</v>
      </c>
      <c r="M63" s="76"/>
      <c r="N63" s="69">
        <f>L63*0.4+0.6*L64</f>
        <v>216.22319999999996</v>
      </c>
    </row>
    <row r="64" spans="1:24">
      <c r="A64" s="70" t="s">
        <v>161</v>
      </c>
      <c r="B64" s="70" t="s">
        <v>168</v>
      </c>
      <c r="C64" s="70"/>
      <c r="D64" s="70"/>
      <c r="E64" s="70">
        <v>4</v>
      </c>
      <c r="F64" s="70">
        <v>7.62</v>
      </c>
      <c r="G64" s="70">
        <v>31.75</v>
      </c>
      <c r="H64" s="92"/>
      <c r="I64" s="92" t="s">
        <v>363</v>
      </c>
      <c r="J64" s="69">
        <v>58.140999999999998</v>
      </c>
      <c r="L64" s="76">
        <f>(J64-8.8)/1000/(250/1000000)</f>
        <v>197.36399999999998</v>
      </c>
      <c r="M64" s="76"/>
      <c r="N64" s="92">
        <f>L66*0.3+L64*0.5+0.2*973</f>
        <v>335.72239999999999</v>
      </c>
    </row>
    <row r="65" spans="1:13">
      <c r="A65" s="70" t="s">
        <v>161</v>
      </c>
      <c r="B65" s="70" t="s">
        <v>168</v>
      </c>
      <c r="C65" s="70"/>
      <c r="D65" s="70"/>
      <c r="E65" s="70">
        <v>5</v>
      </c>
      <c r="F65" s="70">
        <v>3.18</v>
      </c>
      <c r="G65" s="70">
        <v>35.56</v>
      </c>
      <c r="H65" s="92"/>
      <c r="I65" s="92" t="s">
        <v>369</v>
      </c>
      <c r="L65" s="76"/>
      <c r="M65" s="76"/>
    </row>
    <row r="66" spans="1:13">
      <c r="A66" s="70" t="s">
        <v>161</v>
      </c>
      <c r="B66" s="70" t="s">
        <v>168</v>
      </c>
      <c r="C66" s="96"/>
      <c r="D66" s="96"/>
      <c r="E66" s="96">
        <v>6</v>
      </c>
      <c r="F66" s="96">
        <v>5.08</v>
      </c>
      <c r="G66" s="96">
        <v>5.08</v>
      </c>
      <c r="H66" s="97" t="s">
        <v>360</v>
      </c>
      <c r="I66" s="97" t="s">
        <v>363</v>
      </c>
      <c r="J66" s="99">
        <v>44.167000000000002</v>
      </c>
      <c r="K66" s="99"/>
      <c r="L66" s="76">
        <f t="shared" ref="L66:L71" si="1">(J66-8.8)/1000/(250/1000000)</f>
        <v>141.46800000000002</v>
      </c>
      <c r="M66" s="76"/>
    </row>
    <row r="67" spans="1:13">
      <c r="A67" s="70" t="s">
        <v>161</v>
      </c>
      <c r="B67" s="70" t="s">
        <v>169</v>
      </c>
      <c r="C67" s="70">
        <v>30.48</v>
      </c>
      <c r="D67" s="107">
        <v>0.57638888888888895</v>
      </c>
      <c r="E67" s="70">
        <v>1</v>
      </c>
      <c r="F67" s="70">
        <v>10.16</v>
      </c>
      <c r="G67" s="70">
        <v>10.16</v>
      </c>
      <c r="H67" s="69" t="s">
        <v>366</v>
      </c>
      <c r="I67" s="92" t="s">
        <v>363</v>
      </c>
      <c r="J67" s="101">
        <v>65.683000000000007</v>
      </c>
      <c r="K67" s="69" t="s">
        <v>371</v>
      </c>
      <c r="L67" s="76">
        <f t="shared" si="1"/>
        <v>227.53200000000004</v>
      </c>
      <c r="M67" s="76">
        <f>L67</f>
        <v>227.53200000000004</v>
      </c>
    </row>
    <row r="68" spans="1:13">
      <c r="A68" s="70" t="s">
        <v>161</v>
      </c>
      <c r="B68" s="70" t="s">
        <v>169</v>
      </c>
      <c r="C68" s="70"/>
      <c r="D68" s="70"/>
      <c r="E68" s="70">
        <v>2</v>
      </c>
      <c r="F68" s="70">
        <v>3.81</v>
      </c>
      <c r="G68" s="70">
        <v>13.97</v>
      </c>
      <c r="H68" s="69" t="s">
        <v>364</v>
      </c>
      <c r="I68" s="92" t="s">
        <v>363</v>
      </c>
      <c r="J68" s="101">
        <v>110.358</v>
      </c>
      <c r="K68" s="69" t="s">
        <v>372</v>
      </c>
      <c r="L68" s="76">
        <f t="shared" si="1"/>
        <v>406.23200000000003</v>
      </c>
      <c r="M68" s="76">
        <f>0.4*L68+0.6*L69</f>
        <v>295.52719999999999</v>
      </c>
    </row>
    <row r="69" spans="1:13">
      <c r="A69" s="70" t="s">
        <v>161</v>
      </c>
      <c r="B69" s="70" t="s">
        <v>169</v>
      </c>
      <c r="C69" s="70"/>
      <c r="D69" s="70"/>
      <c r="E69" s="70">
        <v>3</v>
      </c>
      <c r="F69" s="70">
        <v>11.43</v>
      </c>
      <c r="G69" s="70">
        <v>25.4</v>
      </c>
      <c r="I69" s="92" t="s">
        <v>363</v>
      </c>
      <c r="J69" s="101">
        <v>64.230999999999995</v>
      </c>
      <c r="K69" s="69" t="s">
        <v>374</v>
      </c>
      <c r="L69" s="76">
        <f t="shared" si="1"/>
        <v>221.72399999999996</v>
      </c>
      <c r="M69" s="76">
        <f>0.5*L69+0.5*L70</f>
        <v>242.50200000000001</v>
      </c>
    </row>
    <row r="70" spans="1:13">
      <c r="A70" s="70" t="s">
        <v>161</v>
      </c>
      <c r="B70" s="70" t="s">
        <v>169</v>
      </c>
      <c r="C70" s="96"/>
      <c r="D70" s="96"/>
      <c r="E70" s="96">
        <v>4</v>
      </c>
      <c r="F70" s="96">
        <v>5.08</v>
      </c>
      <c r="G70" s="96">
        <v>30.48</v>
      </c>
      <c r="H70" s="99" t="s">
        <v>360</v>
      </c>
      <c r="I70" s="97" t="s">
        <v>363</v>
      </c>
      <c r="J70" s="99">
        <v>74.62</v>
      </c>
      <c r="K70" s="99"/>
      <c r="L70" s="76">
        <f t="shared" si="1"/>
        <v>263.28000000000003</v>
      </c>
      <c r="M70" s="76"/>
    </row>
    <row r="71" spans="1:13">
      <c r="A71" s="70" t="s">
        <v>127</v>
      </c>
      <c r="B71" s="70" t="s">
        <v>133</v>
      </c>
      <c r="C71" s="70">
        <v>36.5</v>
      </c>
      <c r="D71" s="107">
        <v>0.55208333333333337</v>
      </c>
      <c r="E71" s="70">
        <v>1</v>
      </c>
      <c r="F71" s="70">
        <v>12</v>
      </c>
      <c r="G71" s="70">
        <v>12</v>
      </c>
      <c r="H71" s="104" t="s">
        <v>366</v>
      </c>
      <c r="I71" s="92" t="s">
        <v>363</v>
      </c>
      <c r="J71" s="110">
        <v>72.063999999999993</v>
      </c>
      <c r="L71" s="76">
        <f t="shared" si="1"/>
        <v>253.05600000000001</v>
      </c>
      <c r="M71" s="76">
        <f>L71</f>
        <v>253.05600000000001</v>
      </c>
    </row>
    <row r="72" spans="1:13">
      <c r="A72" s="70" t="s">
        <v>127</v>
      </c>
      <c r="B72" s="70" t="s">
        <v>133</v>
      </c>
      <c r="C72" s="70"/>
      <c r="D72" s="107"/>
      <c r="E72" s="70">
        <v>2</v>
      </c>
      <c r="F72" s="70">
        <v>5</v>
      </c>
      <c r="G72" s="70">
        <v>17</v>
      </c>
      <c r="H72" s="105" t="s">
        <v>364</v>
      </c>
      <c r="I72" s="92" t="s">
        <v>365</v>
      </c>
      <c r="L72" s="76"/>
      <c r="M72" s="76">
        <f>0.2*L71+0.8*L68</f>
        <v>375.59680000000003</v>
      </c>
    </row>
    <row r="73" spans="1:13">
      <c r="A73" s="70" t="s">
        <v>127</v>
      </c>
      <c r="B73" s="70" t="s">
        <v>133</v>
      </c>
      <c r="C73" s="70"/>
      <c r="D73" s="107"/>
      <c r="E73" s="70">
        <v>3</v>
      </c>
      <c r="F73" s="70">
        <v>2</v>
      </c>
      <c r="G73" s="70">
        <v>19</v>
      </c>
      <c r="H73" s="105" t="s">
        <v>364</v>
      </c>
      <c r="I73" s="92" t="s">
        <v>365</v>
      </c>
      <c r="J73" s="84"/>
      <c r="L73" s="76"/>
      <c r="M73" s="76">
        <f>0.6*L74+0.4*L75</f>
        <v>321.24880000000002</v>
      </c>
    </row>
    <row r="74" spans="1:13">
      <c r="A74" s="70" t="s">
        <v>127</v>
      </c>
      <c r="B74" s="70" t="s">
        <v>133</v>
      </c>
      <c r="C74" s="70"/>
      <c r="D74" s="107"/>
      <c r="E74" s="70">
        <v>4</v>
      </c>
      <c r="F74" s="70">
        <v>7</v>
      </c>
      <c r="G74" s="70">
        <v>26</v>
      </c>
      <c r="H74" s="105"/>
      <c r="I74" s="92" t="s">
        <v>363</v>
      </c>
      <c r="J74" s="84">
        <v>80.027000000000001</v>
      </c>
      <c r="L74" s="76">
        <f>(J74-8.8)/1000/(250/1000000)</f>
        <v>284.90800000000002</v>
      </c>
      <c r="M74" s="76">
        <f>0.4*L75+0.6*L76</f>
        <v>287.60080000000005</v>
      </c>
    </row>
    <row r="75" spans="1:13">
      <c r="A75" s="70" t="s">
        <v>127</v>
      </c>
      <c r="B75" s="70" t="s">
        <v>133</v>
      </c>
      <c r="C75" s="70"/>
      <c r="D75" s="107"/>
      <c r="E75" s="70">
        <v>5</v>
      </c>
      <c r="F75" s="70">
        <v>6.5</v>
      </c>
      <c r="G75" s="70">
        <v>32.5</v>
      </c>
      <c r="H75" s="105"/>
      <c r="I75" s="92" t="s">
        <v>363</v>
      </c>
      <c r="J75" s="84">
        <v>102.74</v>
      </c>
      <c r="L75" s="76">
        <f>(J75-8.8)/1000/(250/1000000)</f>
        <v>375.76</v>
      </c>
      <c r="M75" s="76"/>
    </row>
    <row r="76" spans="1:13">
      <c r="A76" s="70" t="s">
        <v>127</v>
      </c>
      <c r="B76" s="70" t="s">
        <v>133</v>
      </c>
      <c r="C76" s="96"/>
      <c r="D76" s="111"/>
      <c r="E76" s="96">
        <v>6</v>
      </c>
      <c r="F76" s="96">
        <v>4</v>
      </c>
      <c r="G76" s="96">
        <v>36.5</v>
      </c>
      <c r="H76" s="112" t="s">
        <v>360</v>
      </c>
      <c r="I76" s="97" t="s">
        <v>363</v>
      </c>
      <c r="J76" s="113">
        <v>66.007000000000005</v>
      </c>
      <c r="K76" s="99"/>
      <c r="L76" s="76">
        <f>(J76-8.8)/1000/(250/1000000)</f>
        <v>228.82800000000003</v>
      </c>
      <c r="M76" s="76"/>
    </row>
    <row r="77" spans="1:13">
      <c r="A77" s="70" t="s">
        <v>127</v>
      </c>
      <c r="B77" s="70" t="s">
        <v>134</v>
      </c>
      <c r="C77" s="70">
        <v>33</v>
      </c>
      <c r="D77" s="107">
        <v>0.54166666666666663</v>
      </c>
      <c r="E77" s="70">
        <v>1</v>
      </c>
      <c r="F77" s="70">
        <v>12</v>
      </c>
      <c r="G77" s="70">
        <v>12</v>
      </c>
      <c r="H77" s="105" t="s">
        <v>366</v>
      </c>
      <c r="I77" s="92" t="s">
        <v>363</v>
      </c>
      <c r="J77" s="84">
        <v>75.08</v>
      </c>
      <c r="L77" s="76">
        <f>(J77-8.8)/1000/(250/1000000)</f>
        <v>265.12</v>
      </c>
      <c r="M77" s="76">
        <f>L77</f>
        <v>265.12</v>
      </c>
    </row>
    <row r="78" spans="1:13">
      <c r="A78" s="70" t="s">
        <v>127</v>
      </c>
      <c r="B78" s="70" t="s">
        <v>134</v>
      </c>
      <c r="C78" s="70"/>
      <c r="D78" s="114"/>
      <c r="E78" s="70">
        <v>2</v>
      </c>
      <c r="F78" s="70">
        <v>5</v>
      </c>
      <c r="G78" s="70">
        <f>G77+F78</f>
        <v>17</v>
      </c>
      <c r="H78" s="105" t="s">
        <v>364</v>
      </c>
      <c r="I78" s="92" t="s">
        <v>365</v>
      </c>
      <c r="J78" s="84"/>
      <c r="L78" s="115"/>
      <c r="M78" s="76">
        <f>0.2*L77+0.8*L68</f>
        <v>378.00960000000003</v>
      </c>
    </row>
    <row r="79" spans="1:13">
      <c r="A79" s="70" t="s">
        <v>127</v>
      </c>
      <c r="B79" s="70" t="s">
        <v>134</v>
      </c>
      <c r="C79" s="70"/>
      <c r="D79" s="114"/>
      <c r="E79" s="70">
        <v>3</v>
      </c>
      <c r="F79" s="70">
        <v>2</v>
      </c>
      <c r="G79" s="70">
        <f>G78+F79</f>
        <v>19</v>
      </c>
      <c r="H79" s="105" t="s">
        <v>364</v>
      </c>
      <c r="I79" s="92" t="s">
        <v>365</v>
      </c>
      <c r="J79" s="84"/>
      <c r="L79" s="115"/>
      <c r="M79" s="76">
        <f>0.5*L80+0.5*L81</f>
        <v>265.33000000000004</v>
      </c>
    </row>
    <row r="80" spans="1:13">
      <c r="A80" s="70" t="s">
        <v>127</v>
      </c>
      <c r="B80" s="70" t="s">
        <v>134</v>
      </c>
      <c r="C80" s="70"/>
      <c r="D80" s="114"/>
      <c r="E80" s="70">
        <v>4</v>
      </c>
      <c r="F80" s="70">
        <v>6</v>
      </c>
      <c r="G80" s="70">
        <f>G79+F80</f>
        <v>25</v>
      </c>
      <c r="H80" s="105"/>
      <c r="I80" s="92" t="s">
        <v>363</v>
      </c>
      <c r="J80" s="84">
        <v>65.131</v>
      </c>
      <c r="L80" s="76">
        <f>(J80-8.8)/1000/(250/1000000)</f>
        <v>225.32400000000001</v>
      </c>
      <c r="M80" s="76">
        <f>L82</f>
        <v>199.78800000000001</v>
      </c>
    </row>
    <row r="81" spans="1:12">
      <c r="A81" s="70" t="s">
        <v>127</v>
      </c>
      <c r="B81" s="70" t="s">
        <v>134</v>
      </c>
      <c r="C81" s="70"/>
      <c r="D81" s="114"/>
      <c r="E81" s="70">
        <v>5</v>
      </c>
      <c r="F81" s="70">
        <v>5</v>
      </c>
      <c r="G81" s="70">
        <f>G80+F81</f>
        <v>30</v>
      </c>
      <c r="H81" s="105"/>
      <c r="I81" s="92" t="s">
        <v>363</v>
      </c>
      <c r="J81" s="84">
        <v>85.134</v>
      </c>
      <c r="L81" s="76">
        <f>(J81-8.8)/1000/(250/1000000)</f>
        <v>305.33600000000001</v>
      </c>
    </row>
    <row r="82" spans="1:12">
      <c r="A82" s="70" t="s">
        <v>127</v>
      </c>
      <c r="B82" s="70" t="s">
        <v>134</v>
      </c>
      <c r="C82" s="96"/>
      <c r="D82" s="116"/>
      <c r="E82" s="96">
        <v>6</v>
      </c>
      <c r="F82" s="96">
        <v>3</v>
      </c>
      <c r="G82" s="96">
        <f>G81+F82</f>
        <v>33</v>
      </c>
      <c r="H82" s="112" t="s">
        <v>360</v>
      </c>
      <c r="I82" s="97" t="s">
        <v>363</v>
      </c>
      <c r="J82" s="113">
        <v>58.747</v>
      </c>
      <c r="K82" s="99"/>
      <c r="L82" s="76">
        <f>(J82-8.8)/1000/(250/1000000)</f>
        <v>199.78800000000001</v>
      </c>
    </row>
    <row r="83" spans="1:12">
      <c r="A83" s="70" t="s">
        <v>127</v>
      </c>
      <c r="B83" s="70" t="s">
        <v>135</v>
      </c>
      <c r="C83" s="70">
        <v>36.5</v>
      </c>
      <c r="D83" s="107">
        <v>0.5625</v>
      </c>
      <c r="E83" s="70">
        <v>1</v>
      </c>
      <c r="F83" s="70">
        <v>12</v>
      </c>
      <c r="G83" s="70">
        <v>12</v>
      </c>
      <c r="H83" s="105" t="s">
        <v>366</v>
      </c>
      <c r="I83" s="92" t="s">
        <v>363</v>
      </c>
      <c r="J83" s="84">
        <v>79.846000000000004</v>
      </c>
    </row>
    <row r="84" spans="1:12">
      <c r="A84" s="70" t="s">
        <v>127</v>
      </c>
      <c r="B84" s="70" t="s">
        <v>135</v>
      </c>
      <c r="C84" s="70"/>
      <c r="D84" s="114"/>
      <c r="E84" s="70">
        <v>2</v>
      </c>
      <c r="F84" s="70">
        <v>5</v>
      </c>
      <c r="G84" s="70">
        <f>G83+F84</f>
        <v>17</v>
      </c>
      <c r="H84" s="105" t="s">
        <v>364</v>
      </c>
      <c r="I84" s="92" t="s">
        <v>365</v>
      </c>
    </row>
    <row r="85" spans="1:12">
      <c r="A85" s="70" t="s">
        <v>127</v>
      </c>
      <c r="B85" s="70" t="s">
        <v>135</v>
      </c>
      <c r="C85" s="70"/>
      <c r="D85" s="114"/>
      <c r="E85" s="70">
        <v>3</v>
      </c>
      <c r="F85" s="70">
        <v>2</v>
      </c>
      <c r="G85" s="70">
        <f>G84+F85</f>
        <v>19</v>
      </c>
      <c r="I85" s="92" t="s">
        <v>363</v>
      </c>
      <c r="J85" s="84">
        <v>100.64100000000001</v>
      </c>
    </row>
    <row r="86" spans="1:12">
      <c r="A86" s="70" t="s">
        <v>127</v>
      </c>
      <c r="B86" s="70" t="s">
        <v>135</v>
      </c>
      <c r="C86" s="70"/>
      <c r="D86" s="117"/>
      <c r="E86" s="70">
        <v>4</v>
      </c>
      <c r="F86" s="70">
        <v>7</v>
      </c>
      <c r="G86" s="70">
        <f>G85+F86</f>
        <v>26</v>
      </c>
      <c r="H86" s="105"/>
      <c r="I86" s="92" t="s">
        <v>363</v>
      </c>
      <c r="J86" s="84">
        <v>69.968999999999994</v>
      </c>
    </row>
    <row r="87" spans="1:12">
      <c r="A87" s="70" t="s">
        <v>127</v>
      </c>
      <c r="B87" s="70" t="s">
        <v>135</v>
      </c>
      <c r="C87" s="70"/>
      <c r="D87" s="117"/>
      <c r="E87" s="70">
        <v>5</v>
      </c>
      <c r="F87" s="70">
        <v>6.5</v>
      </c>
      <c r="G87" s="70">
        <f>G86+F87</f>
        <v>32.5</v>
      </c>
      <c r="H87" s="105" t="s">
        <v>364</v>
      </c>
      <c r="I87" s="92" t="s">
        <v>369</v>
      </c>
    </row>
    <row r="88" spans="1:12">
      <c r="A88" s="70" t="s">
        <v>127</v>
      </c>
      <c r="B88" s="70" t="s">
        <v>135</v>
      </c>
      <c r="C88" s="96"/>
      <c r="D88" s="118"/>
      <c r="E88" s="96">
        <v>6</v>
      </c>
      <c r="F88" s="96">
        <v>4</v>
      </c>
      <c r="G88" s="96">
        <f>G87+F88</f>
        <v>36.5</v>
      </c>
      <c r="H88" s="112" t="s">
        <v>360</v>
      </c>
      <c r="I88" s="97" t="s">
        <v>363</v>
      </c>
      <c r="J88" s="113">
        <v>43.017000000000003</v>
      </c>
      <c r="K88" s="99"/>
    </row>
    <row r="89" spans="1:12">
      <c r="A89" s="70" t="s">
        <v>8</v>
      </c>
      <c r="B89" s="70" t="s">
        <v>14</v>
      </c>
      <c r="C89" s="70">
        <v>34</v>
      </c>
      <c r="D89" s="117">
        <v>0.64930555555555558</v>
      </c>
      <c r="E89" s="70">
        <v>1</v>
      </c>
      <c r="F89" s="70">
        <v>12</v>
      </c>
      <c r="G89" s="70">
        <v>12</v>
      </c>
      <c r="H89" s="105" t="s">
        <v>366</v>
      </c>
      <c r="I89" s="92" t="s">
        <v>363</v>
      </c>
      <c r="J89" s="84">
        <v>76.718999999999994</v>
      </c>
    </row>
    <row r="90" spans="1:12">
      <c r="A90" s="70" t="s">
        <v>8</v>
      </c>
      <c r="B90" s="70" t="s">
        <v>14</v>
      </c>
      <c r="C90" s="70"/>
      <c r="D90" s="117"/>
      <c r="E90" s="70">
        <v>2</v>
      </c>
      <c r="F90" s="70">
        <v>4</v>
      </c>
      <c r="G90" s="70">
        <f>G89+F90</f>
        <v>16</v>
      </c>
      <c r="H90" s="105" t="s">
        <v>364</v>
      </c>
      <c r="I90" s="92" t="s">
        <v>365</v>
      </c>
      <c r="J90" s="84"/>
    </row>
    <row r="91" spans="1:12">
      <c r="A91" s="70" t="s">
        <v>8</v>
      </c>
      <c r="B91" s="70" t="s">
        <v>14</v>
      </c>
      <c r="C91" s="70"/>
      <c r="D91" s="117"/>
      <c r="E91" s="70">
        <v>3</v>
      </c>
      <c r="F91" s="70">
        <v>6</v>
      </c>
      <c r="G91" s="70">
        <f>G90+F91</f>
        <v>22</v>
      </c>
      <c r="H91" s="105"/>
      <c r="I91" s="92" t="s">
        <v>363</v>
      </c>
      <c r="J91" s="84">
        <v>71.948999999999998</v>
      </c>
    </row>
    <row r="92" spans="1:12">
      <c r="A92" s="70" t="s">
        <v>8</v>
      </c>
      <c r="B92" s="70" t="s">
        <v>14</v>
      </c>
      <c r="C92" s="70"/>
      <c r="D92" s="117"/>
      <c r="E92" s="70">
        <v>4</v>
      </c>
      <c r="F92" s="70">
        <v>6</v>
      </c>
      <c r="G92" s="70">
        <f>G91+F92</f>
        <v>28</v>
      </c>
      <c r="H92" s="105" t="s">
        <v>375</v>
      </c>
      <c r="I92" s="92" t="s">
        <v>363</v>
      </c>
      <c r="J92" s="84">
        <v>114.80200000000001</v>
      </c>
      <c r="K92" s="105" t="s">
        <v>376</v>
      </c>
    </row>
    <row r="93" spans="1:12">
      <c r="A93" s="70" t="s">
        <v>8</v>
      </c>
      <c r="B93" s="70" t="s">
        <v>14</v>
      </c>
      <c r="C93" s="96"/>
      <c r="D93" s="118"/>
      <c r="E93" s="96">
        <v>5</v>
      </c>
      <c r="F93" s="96">
        <v>6</v>
      </c>
      <c r="G93" s="96">
        <f>G92+F93</f>
        <v>34</v>
      </c>
      <c r="H93" s="112" t="s">
        <v>360</v>
      </c>
      <c r="I93" s="97" t="s">
        <v>363</v>
      </c>
      <c r="J93" s="113">
        <v>73.001000000000005</v>
      </c>
      <c r="K93" s="99"/>
    </row>
    <row r="94" spans="1:12">
      <c r="A94" s="70" t="s">
        <v>8</v>
      </c>
      <c r="B94" s="70" t="s">
        <v>15</v>
      </c>
      <c r="C94" s="70">
        <v>34</v>
      </c>
      <c r="D94" s="117">
        <v>0.65972222222222221</v>
      </c>
      <c r="E94" s="70">
        <v>1</v>
      </c>
      <c r="F94" s="70">
        <v>12</v>
      </c>
      <c r="G94" s="70">
        <v>12</v>
      </c>
      <c r="H94" s="105" t="s">
        <v>366</v>
      </c>
      <c r="I94" s="92" t="s">
        <v>363</v>
      </c>
      <c r="J94" s="84"/>
      <c r="K94" s="69" t="s">
        <v>377</v>
      </c>
    </row>
    <row r="95" spans="1:12">
      <c r="A95" s="70" t="s">
        <v>8</v>
      </c>
      <c r="B95" s="70" t="s">
        <v>15</v>
      </c>
      <c r="C95" s="70"/>
      <c r="D95" s="117"/>
      <c r="E95" s="70">
        <v>2</v>
      </c>
      <c r="F95" s="70">
        <v>4</v>
      </c>
      <c r="G95" s="70">
        <f>G94+F95</f>
        <v>16</v>
      </c>
      <c r="H95" s="105" t="s">
        <v>364</v>
      </c>
      <c r="I95" s="92" t="s">
        <v>365</v>
      </c>
      <c r="J95" s="84"/>
    </row>
    <row r="96" spans="1:12">
      <c r="A96" s="70" t="s">
        <v>8</v>
      </c>
      <c r="B96" s="70" t="s">
        <v>15</v>
      </c>
      <c r="C96" s="70"/>
      <c r="D96" s="117"/>
      <c r="E96" s="70">
        <v>3</v>
      </c>
      <c r="F96" s="70">
        <v>6</v>
      </c>
      <c r="G96" s="70">
        <f>G95+F96</f>
        <v>22</v>
      </c>
      <c r="H96" s="105"/>
      <c r="I96" s="92" t="s">
        <v>363</v>
      </c>
      <c r="J96" s="84">
        <v>67.855000000000004</v>
      </c>
    </row>
    <row r="97" spans="1:11">
      <c r="A97" s="70" t="s">
        <v>8</v>
      </c>
      <c r="B97" s="70" t="s">
        <v>15</v>
      </c>
      <c r="C97" s="70"/>
      <c r="D97" s="117"/>
      <c r="E97" s="70">
        <v>4</v>
      </c>
      <c r="F97" s="70">
        <v>6</v>
      </c>
      <c r="G97" s="70">
        <f>G96+F97</f>
        <v>28</v>
      </c>
      <c r="H97" s="105" t="s">
        <v>375</v>
      </c>
      <c r="I97" s="92" t="s">
        <v>363</v>
      </c>
      <c r="J97" s="84">
        <v>134.691</v>
      </c>
    </row>
    <row r="98" spans="1:11">
      <c r="A98" s="70" t="s">
        <v>8</v>
      </c>
      <c r="B98" s="70" t="s">
        <v>15</v>
      </c>
      <c r="C98" s="96"/>
      <c r="D98" s="118"/>
      <c r="E98" s="96">
        <v>5</v>
      </c>
      <c r="F98" s="96">
        <v>6</v>
      </c>
      <c r="G98" s="96">
        <f>G97+F98</f>
        <v>34</v>
      </c>
      <c r="H98" s="112" t="s">
        <v>360</v>
      </c>
      <c r="I98" s="97" t="s">
        <v>363</v>
      </c>
      <c r="J98" s="113">
        <v>53.673999999999999</v>
      </c>
      <c r="K98" s="99"/>
    </row>
    <row r="99" spans="1:11">
      <c r="A99" s="70" t="s">
        <v>8</v>
      </c>
      <c r="B99" s="70" t="s">
        <v>16</v>
      </c>
      <c r="C99" s="70">
        <v>30</v>
      </c>
      <c r="D99" s="117">
        <v>0.66666666666666663</v>
      </c>
      <c r="E99" s="70">
        <v>1</v>
      </c>
      <c r="F99" s="70">
        <v>10</v>
      </c>
      <c r="G99" s="70">
        <v>10</v>
      </c>
      <c r="H99" s="105" t="s">
        <v>366</v>
      </c>
      <c r="I99" s="92" t="s">
        <v>363</v>
      </c>
      <c r="J99" s="84">
        <v>81.245000000000005</v>
      </c>
    </row>
    <row r="100" spans="1:11">
      <c r="A100" s="70" t="s">
        <v>8</v>
      </c>
      <c r="B100" s="70" t="s">
        <v>16</v>
      </c>
      <c r="C100" s="70"/>
      <c r="D100" s="117"/>
      <c r="E100" s="70">
        <v>2</v>
      </c>
      <c r="F100" s="70">
        <v>3</v>
      </c>
      <c r="G100" s="70">
        <f>G99+F100</f>
        <v>13</v>
      </c>
      <c r="H100" s="105" t="s">
        <v>364</v>
      </c>
      <c r="I100" s="92" t="s">
        <v>365</v>
      </c>
      <c r="J100" s="84"/>
    </row>
    <row r="101" spans="1:11">
      <c r="A101" s="70" t="s">
        <v>8</v>
      </c>
      <c r="B101" s="70" t="s">
        <v>16</v>
      </c>
      <c r="C101" s="70"/>
      <c r="D101" s="117"/>
      <c r="E101" s="70">
        <v>3</v>
      </c>
      <c r="F101" s="70">
        <v>6</v>
      </c>
      <c r="G101" s="70">
        <f>G100+F101</f>
        <v>19</v>
      </c>
      <c r="H101" s="105"/>
      <c r="I101" s="92" t="s">
        <v>363</v>
      </c>
      <c r="J101" s="84">
        <v>87.596999999999994</v>
      </c>
    </row>
    <row r="102" spans="1:11">
      <c r="A102" s="70" t="s">
        <v>8</v>
      </c>
      <c r="B102" s="70" t="s">
        <v>16</v>
      </c>
      <c r="C102" s="70"/>
      <c r="D102" s="117"/>
      <c r="E102" s="70">
        <v>4</v>
      </c>
      <c r="F102" s="70">
        <v>6</v>
      </c>
      <c r="G102" s="70">
        <f>G101+F102</f>
        <v>25</v>
      </c>
      <c r="H102" s="105" t="s">
        <v>375</v>
      </c>
      <c r="I102" s="92" t="s">
        <v>363</v>
      </c>
      <c r="J102" s="84">
        <v>124.283</v>
      </c>
    </row>
    <row r="103" spans="1:11">
      <c r="A103" s="70" t="s">
        <v>8</v>
      </c>
      <c r="B103" s="70" t="s">
        <v>16</v>
      </c>
      <c r="C103" s="96"/>
      <c r="D103" s="118"/>
      <c r="E103" s="96">
        <v>5</v>
      </c>
      <c r="F103" s="96">
        <v>5</v>
      </c>
      <c r="G103" s="96">
        <f>G102+F103</f>
        <v>30</v>
      </c>
      <c r="H103" s="112" t="s">
        <v>360</v>
      </c>
      <c r="I103" s="97" t="s">
        <v>363</v>
      </c>
      <c r="J103" s="113">
        <v>81.058000000000007</v>
      </c>
      <c r="K103" s="99"/>
    </row>
    <row r="104" spans="1:11">
      <c r="A104" s="70"/>
      <c r="B104" s="70"/>
      <c r="C104" s="70"/>
      <c r="D104" s="117"/>
      <c r="E104" s="70"/>
      <c r="F104" s="70"/>
      <c r="G104" s="70"/>
      <c r="H104" s="105"/>
      <c r="I104" s="105"/>
      <c r="J104" s="84"/>
    </row>
    <row r="105" spans="1:11">
      <c r="A105" s="70"/>
      <c r="B105" s="70"/>
      <c r="C105" s="70"/>
      <c r="D105" s="117"/>
      <c r="E105" s="70"/>
      <c r="F105" s="70"/>
      <c r="G105" s="70"/>
      <c r="H105" s="105"/>
      <c r="I105" s="105"/>
      <c r="J105" s="84"/>
    </row>
    <row r="106" spans="1:11">
      <c r="A106" s="70"/>
      <c r="B106" s="70"/>
      <c r="C106" s="70"/>
      <c r="D106" s="117"/>
      <c r="E106" s="70"/>
      <c r="F106" s="70"/>
      <c r="G106" s="70"/>
      <c r="H106" s="105"/>
      <c r="I106" s="105"/>
      <c r="J106" s="84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</sheetPr>
  <dimension ref="A1:Y79"/>
  <sheetViews>
    <sheetView workbookViewId="0">
      <selection activeCell="H22" sqref="H22"/>
    </sheetView>
  </sheetViews>
  <sheetFormatPr baseColWidth="10" defaultRowHeight="12" x14ac:dyDescent="0"/>
  <sheetData>
    <row r="1" spans="1:25">
      <c r="A1" s="138">
        <v>40941</v>
      </c>
      <c r="B1" s="70"/>
      <c r="C1" s="70"/>
      <c r="D1" s="70"/>
      <c r="E1" s="131"/>
      <c r="F1" s="70"/>
      <c r="G1" s="70" t="s">
        <v>380</v>
      </c>
      <c r="H1" s="70" t="s">
        <v>392</v>
      </c>
      <c r="I1" s="70" t="s">
        <v>393</v>
      </c>
      <c r="J1" s="70" t="s">
        <v>389</v>
      </c>
      <c r="K1" s="70"/>
      <c r="L1" s="70"/>
      <c r="M1" s="70"/>
      <c r="N1" s="70"/>
      <c r="O1" s="70"/>
      <c r="P1" s="70"/>
      <c r="Q1" s="69"/>
      <c r="R1" s="69"/>
      <c r="S1" s="69"/>
      <c r="T1" s="69"/>
      <c r="U1" s="69"/>
      <c r="V1" s="69"/>
      <c r="W1" s="69"/>
      <c r="X1" s="69"/>
      <c r="Y1" s="69"/>
    </row>
    <row r="2" spans="1:25" ht="18">
      <c r="A2" s="70" t="s">
        <v>381</v>
      </c>
      <c r="B2" s="70" t="s">
        <v>382</v>
      </c>
      <c r="C2" s="70" t="s">
        <v>383</v>
      </c>
      <c r="D2" s="70" t="s">
        <v>384</v>
      </c>
      <c r="E2" s="131" t="s">
        <v>415</v>
      </c>
      <c r="F2" s="70" t="s">
        <v>416</v>
      </c>
      <c r="G2" s="72" t="s">
        <v>391</v>
      </c>
      <c r="H2" s="72" t="s">
        <v>394</v>
      </c>
      <c r="I2" s="72" t="s">
        <v>395</v>
      </c>
      <c r="J2" s="72" t="s">
        <v>378</v>
      </c>
      <c r="K2" s="70" t="s">
        <v>396</v>
      </c>
      <c r="L2" s="70" t="s">
        <v>397</v>
      </c>
      <c r="M2" s="70" t="s">
        <v>379</v>
      </c>
      <c r="N2" s="70" t="s">
        <v>417</v>
      </c>
      <c r="O2" s="70" t="s">
        <v>418</v>
      </c>
      <c r="P2" s="70"/>
      <c r="Q2" s="9"/>
      <c r="R2" s="9"/>
      <c r="S2" s="9"/>
    </row>
    <row r="3" spans="1:25">
      <c r="A3" s="70" t="s">
        <v>388</v>
      </c>
      <c r="B3" s="70">
        <v>1</v>
      </c>
      <c r="C3" s="71" t="s">
        <v>385</v>
      </c>
      <c r="D3" s="70">
        <v>5</v>
      </c>
      <c r="E3" s="132">
        <f>-F3*G3*J3*44.613*((274.15/273.15)^0.81)*M3</f>
        <v>0.14905402474225143</v>
      </c>
      <c r="F3" s="70">
        <f>0.1381*10^-4</f>
        <v>1.381E-5</v>
      </c>
      <c r="G3" s="70">
        <f>1-(H3/I3)</f>
        <v>0.68396711202466598</v>
      </c>
      <c r="H3" s="75">
        <v>307.5</v>
      </c>
      <c r="I3" s="70">
        <v>973</v>
      </c>
      <c r="J3" s="74">
        <f>(1-(1-G3)^(2/3))/G3</f>
        <v>0.78370994945637773</v>
      </c>
      <c r="K3" s="70">
        <v>990</v>
      </c>
      <c r="L3" s="70">
        <v>274.14999999999998</v>
      </c>
      <c r="M3" s="70">
        <f>(O4-O3)/((N4-N3)/100)</f>
        <v>-450</v>
      </c>
      <c r="N3" s="70">
        <v>0</v>
      </c>
      <c r="O3" s="70">
        <v>585</v>
      </c>
      <c r="P3" s="70"/>
      <c r="Q3" s="9"/>
      <c r="R3" s="9"/>
      <c r="S3" s="9"/>
    </row>
    <row r="4" spans="1:25">
      <c r="A4" s="70" t="s">
        <v>388</v>
      </c>
      <c r="B4" s="70">
        <v>1</v>
      </c>
      <c r="C4" s="71" t="s">
        <v>386</v>
      </c>
      <c r="D4" s="70">
        <v>15</v>
      </c>
      <c r="E4" s="132">
        <f>-F4*G4*J4*44.613*((274.15/273.15)^0.81)*M4</f>
        <v>0.15356577403496804</v>
      </c>
      <c r="F4" s="70">
        <f>0.1381*10^-4</f>
        <v>1.381E-5</v>
      </c>
      <c r="G4" s="70">
        <f>1-(H4/I4)</f>
        <v>0.61294964028776977</v>
      </c>
      <c r="H4" s="133">
        <v>376.6</v>
      </c>
      <c r="I4" s="70">
        <v>973</v>
      </c>
      <c r="J4" s="74">
        <f>(1-(1-G4)^(2/3))/G4</f>
        <v>0.76498541541826492</v>
      </c>
      <c r="K4" s="70">
        <v>990</v>
      </c>
      <c r="L4" s="70">
        <v>274.14999999999998</v>
      </c>
      <c r="M4" s="70">
        <f>(O5-O4)/((N5-N4)/100)</f>
        <v>-530</v>
      </c>
      <c r="N4" s="70">
        <v>10</v>
      </c>
      <c r="O4" s="70">
        <v>540</v>
      </c>
      <c r="P4" s="70"/>
      <c r="Q4" s="9"/>
      <c r="R4" s="9"/>
      <c r="S4" s="9"/>
    </row>
    <row r="5" spans="1:25">
      <c r="A5" s="70" t="s">
        <v>388</v>
      </c>
      <c r="B5" s="70">
        <v>1</v>
      </c>
      <c r="C5" s="71" t="s">
        <v>387</v>
      </c>
      <c r="D5" s="70">
        <v>27.5</v>
      </c>
      <c r="E5" s="132">
        <f>-F5*G5*J5*44.613*((274.15/273.15)^0.81)*M5</f>
        <v>0.20664028883289637</v>
      </c>
      <c r="F5" s="70">
        <f>0.1381*10^-4</f>
        <v>1.381E-5</v>
      </c>
      <c r="G5" s="70">
        <f>1-(H5/I5)</f>
        <v>0.72446043165467622</v>
      </c>
      <c r="H5" s="75">
        <v>268.10000000000002</v>
      </c>
      <c r="I5" s="70">
        <v>973</v>
      </c>
      <c r="J5" s="74">
        <f>(1-(1-G5)^(2/3))/G5</f>
        <v>0.79585092002462854</v>
      </c>
      <c r="K5" s="70">
        <v>990</v>
      </c>
      <c r="L5" s="70">
        <v>274.14999999999998</v>
      </c>
      <c r="M5" s="70">
        <f>(O6-O5)/((N6-N5)/100)</f>
        <v>-580</v>
      </c>
      <c r="N5" s="70">
        <v>20</v>
      </c>
      <c r="O5" s="70">
        <v>487</v>
      </c>
      <c r="P5" s="70"/>
    </row>
    <row r="6" spans="1:25">
      <c r="A6" s="70" t="s">
        <v>388</v>
      </c>
      <c r="B6" s="70">
        <v>1</v>
      </c>
      <c r="C6" s="71" t="s">
        <v>398</v>
      </c>
      <c r="D6" s="70"/>
      <c r="E6" s="132"/>
      <c r="F6" s="70"/>
      <c r="G6" s="70"/>
      <c r="H6" s="70"/>
      <c r="I6" s="70"/>
      <c r="J6" s="70"/>
      <c r="K6" s="70"/>
      <c r="L6" s="70"/>
      <c r="M6" s="70"/>
      <c r="N6" s="70">
        <v>35</v>
      </c>
      <c r="O6" s="70">
        <v>400</v>
      </c>
      <c r="P6" s="70"/>
    </row>
    <row r="7" spans="1:25">
      <c r="A7" s="70"/>
      <c r="B7" s="70"/>
      <c r="C7" s="71"/>
      <c r="D7" s="70"/>
      <c r="E7" s="132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25">
      <c r="A8" s="70" t="s">
        <v>388</v>
      </c>
      <c r="B8" s="70">
        <v>2</v>
      </c>
      <c r="C8" s="71" t="s">
        <v>385</v>
      </c>
      <c r="D8" s="70">
        <v>5</v>
      </c>
      <c r="E8" s="132">
        <f>-F8*G8*J8*44.613*((274.15/273.15)^0.81)*M8</f>
        <v>0.29615326404273068</v>
      </c>
      <c r="F8" s="70">
        <f>0.1381*10^-4</f>
        <v>1.381E-5</v>
      </c>
      <c r="G8" s="70">
        <f>1-(H8/I8)</f>
        <v>0.74614594039054472</v>
      </c>
      <c r="H8" s="75">
        <v>247</v>
      </c>
      <c r="I8" s="70">
        <v>973</v>
      </c>
      <c r="J8" s="74">
        <f>(1-(1-G8)^(2/3))/G8</f>
        <v>0.8029012655662402</v>
      </c>
      <c r="K8" s="70">
        <v>990</v>
      </c>
      <c r="L8" s="70">
        <v>274.14999999999998</v>
      </c>
      <c r="M8" s="70">
        <f>(O9-O8)/((N9-N8)/100)</f>
        <v>-800</v>
      </c>
      <c r="N8" s="70">
        <v>0</v>
      </c>
      <c r="O8" s="70">
        <v>720</v>
      </c>
      <c r="P8" s="70"/>
    </row>
    <row r="9" spans="1:25">
      <c r="A9" s="70" t="s">
        <v>388</v>
      </c>
      <c r="B9" s="70">
        <v>2</v>
      </c>
      <c r="C9" s="71" t="s">
        <v>386</v>
      </c>
      <c r="D9" s="70">
        <v>15</v>
      </c>
      <c r="E9" s="132">
        <f>-F9*G9*J9*44.613*((274.15/273.15)^0.81)*M9</f>
        <v>9.29607619743162E-2</v>
      </c>
      <c r="F9" s="70">
        <f>0.1381*10^-4</f>
        <v>1.381E-5</v>
      </c>
      <c r="G9" s="70">
        <f>1-(H9/I9)</f>
        <v>0.64799588900308325</v>
      </c>
      <c r="H9" s="133">
        <v>342.5</v>
      </c>
      <c r="I9" s="70">
        <v>973</v>
      </c>
      <c r="J9" s="74">
        <f>(1-(1-G9)^(2/3))/G9</f>
        <v>0.77386562506018008</v>
      </c>
      <c r="K9" s="70">
        <v>990</v>
      </c>
      <c r="L9" s="70">
        <v>274.14999999999998</v>
      </c>
      <c r="M9" s="70">
        <f>(O10-O9)/((N10-N9)/100)</f>
        <v>-300</v>
      </c>
      <c r="N9" s="70">
        <v>10</v>
      </c>
      <c r="O9" s="70">
        <v>640</v>
      </c>
      <c r="P9" s="70"/>
    </row>
    <row r="10" spans="1:25">
      <c r="A10" s="70" t="s">
        <v>388</v>
      </c>
      <c r="B10" s="70">
        <v>2</v>
      </c>
      <c r="C10" s="71" t="s">
        <v>401</v>
      </c>
      <c r="D10" s="70">
        <v>25</v>
      </c>
      <c r="E10" s="132">
        <f>-F10*G10*J10*44.613*((274.15/273.15)^0.81)*M10</f>
        <v>0.52817410591844505</v>
      </c>
      <c r="F10" s="70">
        <f>0.1381*10^-4</f>
        <v>1.381E-5</v>
      </c>
      <c r="G10" s="70">
        <f>1-(H10/I10)</f>
        <v>0.77780061664953748</v>
      </c>
      <c r="H10" s="75">
        <v>216.2</v>
      </c>
      <c r="I10" s="70">
        <v>973</v>
      </c>
      <c r="J10" s="74">
        <f>(1-(1-G10)^(2/3))/G10</f>
        <v>0.81401881005983867</v>
      </c>
      <c r="K10" s="70">
        <v>990</v>
      </c>
      <c r="L10" s="70">
        <v>274.14999999999998</v>
      </c>
      <c r="M10" s="70">
        <f>(O11-O10)/((N11-N10)/100)</f>
        <v>-1350</v>
      </c>
      <c r="N10" s="70">
        <v>20</v>
      </c>
      <c r="O10" s="70">
        <v>610</v>
      </c>
      <c r="P10" s="70"/>
    </row>
    <row r="11" spans="1:25">
      <c r="A11" s="70" t="s">
        <v>388</v>
      </c>
      <c r="B11" s="70">
        <v>2</v>
      </c>
      <c r="C11" s="71" t="s">
        <v>402</v>
      </c>
      <c r="D11" s="70">
        <v>35.5</v>
      </c>
      <c r="E11" s="132">
        <f>-F11*G11*J11*44.613*((274.15/273.15)^0.81)*M11</f>
        <v>0.3050795831490109</v>
      </c>
      <c r="F11" s="70">
        <f>0.1381*10^-4</f>
        <v>1.381E-5</v>
      </c>
      <c r="G11" s="70">
        <f>1-(H11/I11)</f>
        <v>0.85508735868448094</v>
      </c>
      <c r="H11" s="133">
        <v>141</v>
      </c>
      <c r="I11" s="70">
        <v>973</v>
      </c>
      <c r="J11" s="74">
        <f>(1-(1-G11)^(2/3))/G11</f>
        <v>0.84682460142046589</v>
      </c>
      <c r="K11" s="70">
        <v>990</v>
      </c>
      <c r="L11" s="70">
        <v>274.14999999999998</v>
      </c>
      <c r="M11" s="70">
        <f>(O12-O11)/((N12-N11)/100)</f>
        <v>-681.81818181818187</v>
      </c>
      <c r="N11" s="70">
        <v>30</v>
      </c>
      <c r="O11" s="70">
        <v>475</v>
      </c>
      <c r="P11" s="70"/>
    </row>
    <row r="12" spans="1:25">
      <c r="A12" s="70"/>
      <c r="B12" s="70"/>
      <c r="C12" s="71" t="s">
        <v>398</v>
      </c>
      <c r="D12" s="70"/>
      <c r="E12" s="132"/>
      <c r="F12" s="70"/>
      <c r="G12" s="70"/>
      <c r="H12" s="70"/>
      <c r="I12" s="70"/>
      <c r="J12" s="70"/>
      <c r="K12" s="70"/>
      <c r="L12" s="70"/>
      <c r="M12" s="70"/>
      <c r="N12" s="70">
        <v>41</v>
      </c>
      <c r="O12" s="70">
        <v>400</v>
      </c>
      <c r="P12" s="70"/>
    </row>
    <row r="13" spans="1:25">
      <c r="A13" s="70"/>
      <c r="B13" s="70"/>
      <c r="C13" s="71"/>
      <c r="D13" s="70"/>
      <c r="E13" s="132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69"/>
      <c r="R13" s="69"/>
      <c r="S13" s="69"/>
      <c r="T13" s="69"/>
      <c r="U13" s="69"/>
      <c r="V13" s="69"/>
      <c r="W13" s="69"/>
      <c r="X13" s="69"/>
      <c r="Y13" s="69"/>
    </row>
    <row r="14" spans="1:25">
      <c r="A14" s="70" t="s">
        <v>388</v>
      </c>
      <c r="B14" s="70">
        <v>3</v>
      </c>
      <c r="C14" s="71" t="s">
        <v>385</v>
      </c>
      <c r="D14" s="70">
        <v>5</v>
      </c>
      <c r="E14" s="132">
        <f>-F14*G14*J14*44.613*((274.15/273.15)^0.81)*M14</f>
        <v>-0.25688364271641445</v>
      </c>
      <c r="F14" s="70">
        <f>0.1381*10^-4</f>
        <v>1.381E-5</v>
      </c>
      <c r="G14" s="70">
        <f>1-(H14/I14)</f>
        <v>0.76618705035971224</v>
      </c>
      <c r="H14" s="75">
        <v>227.5</v>
      </c>
      <c r="I14" s="70">
        <v>973</v>
      </c>
      <c r="J14" s="74">
        <f>(1-(1-G14)^(2/3))/G14</f>
        <v>0.80981576516627762</v>
      </c>
      <c r="K14" s="70">
        <v>990</v>
      </c>
      <c r="L14" s="70">
        <v>274.14999999999998</v>
      </c>
      <c r="M14" s="70">
        <f>(O15-O14)/((N15-N14)/100)</f>
        <v>670</v>
      </c>
      <c r="N14" s="70">
        <v>0</v>
      </c>
      <c r="O14" s="70">
        <v>738</v>
      </c>
      <c r="P14" s="70"/>
      <c r="Q14" s="69"/>
      <c r="R14" s="69"/>
      <c r="S14" s="69"/>
      <c r="T14" s="69"/>
      <c r="U14" s="69"/>
      <c r="V14" s="69"/>
      <c r="W14" s="69"/>
      <c r="X14" s="69"/>
      <c r="Y14" s="69"/>
    </row>
    <row r="15" spans="1:25">
      <c r="A15" s="70" t="s">
        <v>388</v>
      </c>
      <c r="B15" s="70">
        <v>3</v>
      </c>
      <c r="C15" s="71" t="s">
        <v>386</v>
      </c>
      <c r="D15" s="70">
        <v>15</v>
      </c>
      <c r="E15" s="132">
        <f>-F15*G15*J15*44.613*((274.15/273.15)^0.81)*M15</f>
        <v>0.25405456577358232</v>
      </c>
      <c r="F15" s="70">
        <f>0.1381*10^-4</f>
        <v>1.381E-5</v>
      </c>
      <c r="G15" s="70">
        <f>1-(H15/I15)</f>
        <v>0.69630010277492294</v>
      </c>
      <c r="H15" s="133">
        <v>295.5</v>
      </c>
      <c r="I15" s="70">
        <v>973</v>
      </c>
      <c r="J15" s="74">
        <f>(1-(1-G15)^(2/3))/G15</f>
        <v>0.78727900143809415</v>
      </c>
      <c r="K15" s="70">
        <v>990</v>
      </c>
      <c r="L15" s="70">
        <v>274.14999999999998</v>
      </c>
      <c r="M15" s="70">
        <f>(O16-O15)/((N16-N15)/100)</f>
        <v>-750</v>
      </c>
      <c r="N15" s="70">
        <v>10</v>
      </c>
      <c r="O15" s="70">
        <v>805</v>
      </c>
      <c r="P15" s="70"/>
      <c r="Q15" s="69"/>
      <c r="R15" s="69"/>
      <c r="S15" s="69"/>
      <c r="T15" s="69"/>
      <c r="U15" s="69"/>
      <c r="V15" s="69"/>
      <c r="W15" s="69"/>
      <c r="X15" s="69"/>
      <c r="Y15" s="69"/>
    </row>
    <row r="16" spans="1:25">
      <c r="A16" s="70" t="s">
        <v>388</v>
      </c>
      <c r="B16" s="70">
        <v>3</v>
      </c>
      <c r="C16" s="71" t="s">
        <v>401</v>
      </c>
      <c r="D16" s="70">
        <v>25</v>
      </c>
      <c r="E16" s="132">
        <f>-F16*G16*J16*44.613*((274.15/273.15)^0.81)*M16</f>
        <v>1.2315922843922689</v>
      </c>
      <c r="F16" s="70">
        <f>0.1381*10^-4</f>
        <v>1.381E-5</v>
      </c>
      <c r="G16" s="70">
        <f>1-(H16/I16)</f>
        <v>0.75077081192189099</v>
      </c>
      <c r="H16" s="75">
        <v>242.5</v>
      </c>
      <c r="I16" s="70">
        <v>973</v>
      </c>
      <c r="J16" s="74">
        <f>(1-(1-G16)^(2/3))/G16</f>
        <v>0.8044610582576126</v>
      </c>
      <c r="K16" s="70">
        <v>990</v>
      </c>
      <c r="L16" s="70">
        <v>274.14999999999998</v>
      </c>
      <c r="M16" s="70">
        <f>(O17-O16)/((N17-N16)/100)</f>
        <v>-3300</v>
      </c>
      <c r="N16" s="70">
        <v>20</v>
      </c>
      <c r="O16" s="70">
        <v>730</v>
      </c>
      <c r="P16" s="70"/>
      <c r="Q16" s="69"/>
      <c r="R16" s="69"/>
      <c r="S16" s="69"/>
      <c r="T16" s="69"/>
      <c r="U16" s="69"/>
      <c r="V16" s="69"/>
      <c r="W16" s="69"/>
      <c r="X16" s="69"/>
      <c r="Y16" s="69"/>
    </row>
    <row r="17" spans="1:25">
      <c r="A17" s="70" t="s">
        <v>388</v>
      </c>
      <c r="B17" s="70">
        <v>3</v>
      </c>
      <c r="C17" s="71" t="s">
        <v>398</v>
      </c>
      <c r="D17" s="70"/>
      <c r="E17" s="132"/>
      <c r="F17" s="70"/>
      <c r="G17" s="70"/>
      <c r="H17" s="70"/>
      <c r="I17" s="70"/>
      <c r="J17" s="70"/>
      <c r="K17" s="70"/>
      <c r="L17" s="70"/>
      <c r="M17" s="70"/>
      <c r="N17" s="76">
        <v>30</v>
      </c>
      <c r="O17" s="70">
        <v>400</v>
      </c>
      <c r="P17" s="70"/>
      <c r="Q17" s="69"/>
      <c r="R17" s="69"/>
      <c r="S17" s="69"/>
      <c r="T17" s="69"/>
      <c r="U17" s="69"/>
      <c r="V17" s="69"/>
      <c r="W17" s="69"/>
      <c r="X17" s="69"/>
      <c r="Y17" s="69"/>
    </row>
    <row r="18" spans="1:25">
      <c r="A18" s="70"/>
      <c r="B18" s="70"/>
      <c r="C18" s="71"/>
      <c r="D18" s="70"/>
      <c r="E18" s="132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69"/>
      <c r="R18" s="69"/>
      <c r="S18" s="69"/>
      <c r="T18" s="69"/>
      <c r="U18" s="69"/>
      <c r="V18" s="69"/>
      <c r="W18" s="69"/>
      <c r="X18" s="69"/>
      <c r="Y18" s="69"/>
    </row>
    <row r="19" spans="1:25">
      <c r="A19" s="70" t="s">
        <v>403</v>
      </c>
      <c r="B19" s="70">
        <v>1</v>
      </c>
      <c r="C19" s="71" t="s">
        <v>385</v>
      </c>
      <c r="D19" s="70">
        <v>5</v>
      </c>
      <c r="E19" s="132">
        <f>-F19*G19*J19*44.613*((274.15/273.15)^0.81)*M19</f>
        <v>0.14645173271110701</v>
      </c>
      <c r="F19" s="70">
        <f>0.1381*10^-4</f>
        <v>1.381E-5</v>
      </c>
      <c r="G19" s="70">
        <f>1-(H19/I19)</f>
        <v>0.73987667009249747</v>
      </c>
      <c r="H19" s="75">
        <v>253.1</v>
      </c>
      <c r="I19" s="70">
        <v>973</v>
      </c>
      <c r="J19" s="74">
        <f>(1-(1-G19)^(2/3))/G19</f>
        <v>0.80081938256935403</v>
      </c>
      <c r="K19" s="70">
        <v>990</v>
      </c>
      <c r="L19" s="70">
        <v>274.14999999999998</v>
      </c>
      <c r="M19" s="70">
        <f>(O20-O19)/((N20-N19)/100)</f>
        <v>-400</v>
      </c>
      <c r="N19" s="70">
        <v>0</v>
      </c>
      <c r="O19" s="70">
        <v>530</v>
      </c>
      <c r="P19" s="70"/>
      <c r="Q19" s="69"/>
      <c r="R19" s="69"/>
      <c r="S19" s="69"/>
      <c r="T19" s="69"/>
      <c r="U19" s="69"/>
      <c r="V19" s="69"/>
      <c r="W19" s="69"/>
      <c r="X19" s="69"/>
      <c r="Y19" s="69"/>
    </row>
    <row r="20" spans="1:25">
      <c r="A20" s="70" t="s">
        <v>403</v>
      </c>
      <c r="B20" s="70">
        <v>1</v>
      </c>
      <c r="C20" s="71" t="s">
        <v>386</v>
      </c>
      <c r="D20" s="70">
        <v>15</v>
      </c>
      <c r="E20" s="132">
        <f>-F20*G20*J20*44.613*((274.15/273.15)^0.81)*M20</f>
        <v>0.13064758307019866</v>
      </c>
      <c r="F20" s="70">
        <f>0.1381*10^-4</f>
        <v>1.381E-5</v>
      </c>
      <c r="G20" s="70">
        <f>1-(H20/I20)</f>
        <v>0.61397738951695779</v>
      </c>
      <c r="H20" s="133">
        <v>375.6</v>
      </c>
      <c r="I20" s="70">
        <v>973</v>
      </c>
      <c r="J20" s="74">
        <f>(1-(1-G20)^(2/3))/G20</f>
        <v>0.76523684839637451</v>
      </c>
      <c r="K20" s="70">
        <v>990</v>
      </c>
      <c r="L20" s="70">
        <v>274.14999999999998</v>
      </c>
      <c r="M20" s="70">
        <f>(O21-O20)/((N21-N20)/100)</f>
        <v>-450</v>
      </c>
      <c r="N20" s="70">
        <v>10</v>
      </c>
      <c r="O20" s="70">
        <v>490</v>
      </c>
      <c r="P20" s="70"/>
      <c r="Q20" s="69"/>
      <c r="R20" s="69"/>
      <c r="S20" s="69"/>
      <c r="T20" s="69"/>
      <c r="U20" s="69"/>
      <c r="V20" s="69"/>
      <c r="W20" s="69"/>
      <c r="X20" s="69"/>
      <c r="Y20" s="69"/>
    </row>
    <row r="21" spans="1:25">
      <c r="A21" s="70" t="s">
        <v>403</v>
      </c>
      <c r="B21" s="70">
        <v>1</v>
      </c>
      <c r="C21" s="71" t="s">
        <v>401</v>
      </c>
      <c r="D21" s="70">
        <v>25</v>
      </c>
      <c r="E21" s="132">
        <f>-F21*G21*J21*44.613*((274.15/273.15)^0.81)*M21</f>
        <v>0.11297216772642037</v>
      </c>
      <c r="F21" s="70">
        <f>0.1381*10^-4</f>
        <v>1.381E-5</v>
      </c>
      <c r="G21" s="70">
        <f>1-(H21/I21)</f>
        <v>0.66988694758478928</v>
      </c>
      <c r="H21" s="75">
        <v>321.2</v>
      </c>
      <c r="I21" s="70">
        <v>973</v>
      </c>
      <c r="J21" s="74">
        <f>(1-(1-G21)^(2/3))/G21</f>
        <v>0.77976060184277085</v>
      </c>
      <c r="K21" s="70">
        <v>990</v>
      </c>
      <c r="L21" s="70">
        <v>274.14999999999998</v>
      </c>
      <c r="M21" s="70">
        <f>(O22-O21)/((N22-N21)/100)</f>
        <v>-350</v>
      </c>
      <c r="N21" s="70">
        <v>20</v>
      </c>
      <c r="O21" s="70">
        <v>445</v>
      </c>
      <c r="P21" s="70"/>
      <c r="Q21" s="69"/>
      <c r="R21" s="69"/>
      <c r="S21" s="69"/>
      <c r="T21" s="69"/>
      <c r="U21" s="69"/>
      <c r="V21" s="69"/>
      <c r="W21" s="69"/>
      <c r="X21" s="69"/>
      <c r="Y21" s="69"/>
    </row>
    <row r="22" spans="1:25">
      <c r="A22" s="70" t="s">
        <v>403</v>
      </c>
      <c r="B22" s="70">
        <v>1</v>
      </c>
      <c r="C22" s="70" t="s">
        <v>404</v>
      </c>
      <c r="D22" s="70">
        <v>33.25</v>
      </c>
      <c r="E22" s="132">
        <f>-F22*G22*J22*44.613*((274.15/273.15)^0.81)*M22</f>
        <v>4.9105411392002425E-2</v>
      </c>
      <c r="F22" s="70">
        <f>0.1381*10^-4</f>
        <v>1.381E-5</v>
      </c>
      <c r="G22" s="70">
        <f>1-(H22/I22)</f>
        <v>0.70441932168550869</v>
      </c>
      <c r="H22" s="75">
        <v>287.60000000000002</v>
      </c>
      <c r="I22" s="70">
        <v>973</v>
      </c>
      <c r="J22" s="74">
        <f>(1-(1-G22)^(2/3))/G22</f>
        <v>0.78968796678851771</v>
      </c>
      <c r="K22" s="70">
        <v>990</v>
      </c>
      <c r="L22" s="70">
        <v>274.14999999999998</v>
      </c>
      <c r="M22" s="70">
        <f>(O23-O22)/((N23-N22)/100)</f>
        <v>-142.85714285714283</v>
      </c>
      <c r="N22" s="76">
        <v>30</v>
      </c>
      <c r="O22" s="70">
        <v>410</v>
      </c>
      <c r="P22" s="70"/>
      <c r="Q22" s="69"/>
      <c r="R22" s="69"/>
      <c r="S22" s="69"/>
      <c r="T22" s="69"/>
      <c r="U22" s="69"/>
      <c r="V22" s="69"/>
      <c r="W22" s="69"/>
      <c r="X22" s="69"/>
      <c r="Y22" s="69"/>
    </row>
    <row r="23" spans="1:25">
      <c r="A23" s="70"/>
      <c r="B23" s="70"/>
      <c r="C23" s="71" t="s">
        <v>398</v>
      </c>
      <c r="D23" s="70"/>
      <c r="E23" s="132"/>
      <c r="F23" s="70"/>
      <c r="G23" s="70"/>
      <c r="H23" s="70"/>
      <c r="I23" s="70"/>
      <c r="J23" s="70"/>
      <c r="K23" s="70"/>
      <c r="L23" s="70"/>
      <c r="M23" s="70"/>
      <c r="N23" s="76">
        <v>37</v>
      </c>
      <c r="O23" s="70">
        <v>400</v>
      </c>
      <c r="P23" s="70"/>
      <c r="Q23" s="69"/>
      <c r="R23" s="69"/>
      <c r="S23" s="69"/>
      <c r="T23" s="69"/>
      <c r="U23" s="69"/>
      <c r="V23" s="69"/>
      <c r="W23" s="69"/>
      <c r="X23" s="69"/>
      <c r="Y23" s="69"/>
    </row>
    <row r="24" spans="1:25">
      <c r="A24" s="70"/>
      <c r="B24" s="70"/>
      <c r="C24" s="71"/>
      <c r="D24" s="70"/>
      <c r="E24" s="132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69"/>
      <c r="R24" s="69"/>
      <c r="S24" s="69"/>
      <c r="T24" s="69"/>
      <c r="U24" s="69"/>
      <c r="V24" s="69"/>
      <c r="W24" s="69"/>
      <c r="X24" s="69"/>
      <c r="Y24" s="69"/>
    </row>
    <row r="25" spans="1:25">
      <c r="A25" s="70" t="s">
        <v>403</v>
      </c>
      <c r="B25" s="70">
        <v>2</v>
      </c>
      <c r="C25" s="71" t="s">
        <v>385</v>
      </c>
      <c r="D25" s="70">
        <v>5</v>
      </c>
      <c r="E25" s="132">
        <f>-F25*G25*J25*44.613*((274.15/273.15)^0.81)*M25</f>
        <v>0.32240874915334394</v>
      </c>
      <c r="F25" s="70">
        <f>0.1381*10^-4</f>
        <v>1.381E-5</v>
      </c>
      <c r="G25" s="70">
        <f>1-(H25/I25)</f>
        <v>0.72754367934224051</v>
      </c>
      <c r="H25" s="75">
        <v>265.10000000000002</v>
      </c>
      <c r="I25" s="70">
        <v>973</v>
      </c>
      <c r="J25" s="74">
        <f>(1-(1-G25)^(2/3))/G25</f>
        <v>0.79682806788549376</v>
      </c>
      <c r="K25" s="70">
        <v>990</v>
      </c>
      <c r="L25" s="70">
        <v>274.14999999999998</v>
      </c>
      <c r="M25" s="70">
        <f>(O26-O25)/((N26-N25)/100)</f>
        <v>-900</v>
      </c>
      <c r="N25" s="70">
        <v>0</v>
      </c>
      <c r="O25" s="70">
        <v>875</v>
      </c>
      <c r="P25" s="70"/>
      <c r="Q25" s="69"/>
      <c r="R25" s="69"/>
      <c r="S25" s="69"/>
      <c r="T25" s="69"/>
      <c r="U25" s="69"/>
      <c r="V25" s="69"/>
      <c r="W25" s="69"/>
      <c r="X25" s="69"/>
      <c r="Y25" s="69"/>
    </row>
    <row r="26" spans="1:25">
      <c r="A26" s="70" t="s">
        <v>403</v>
      </c>
      <c r="B26" s="70">
        <v>2</v>
      </c>
      <c r="C26" s="71" t="s">
        <v>386</v>
      </c>
      <c r="D26" s="70">
        <v>15</v>
      </c>
      <c r="E26" s="132">
        <f>-F26*G26*J26*44.613*((274.15/273.15)^0.81)*M26</f>
        <v>2.8893390045771513E-2</v>
      </c>
      <c r="F26" s="70">
        <f>0.1381*10^-4</f>
        <v>1.381E-5</v>
      </c>
      <c r="G26" s="70">
        <f>1-(H26/I26)</f>
        <v>0.61151079136690645</v>
      </c>
      <c r="H26" s="133">
        <v>378</v>
      </c>
      <c r="I26" s="70">
        <v>973</v>
      </c>
      <c r="J26" s="74">
        <f>(1-(1-G26)^(2/3))/G26</f>
        <v>0.76463427449890098</v>
      </c>
      <c r="K26" s="70">
        <v>990</v>
      </c>
      <c r="L26" s="70">
        <v>274.14999999999998</v>
      </c>
      <c r="M26" s="70">
        <f>(O27-O26)/((N27-N26)/100)</f>
        <v>-100</v>
      </c>
      <c r="N26" s="70">
        <v>10</v>
      </c>
      <c r="O26" s="70">
        <v>785</v>
      </c>
      <c r="P26" s="70"/>
      <c r="Q26" s="69"/>
      <c r="R26" s="69"/>
      <c r="S26" s="69"/>
      <c r="T26" s="69"/>
      <c r="U26" s="69"/>
      <c r="V26" s="69"/>
      <c r="W26" s="69"/>
      <c r="X26" s="69"/>
      <c r="Y26" s="69"/>
    </row>
    <row r="27" spans="1:25">
      <c r="A27" s="70" t="s">
        <v>403</v>
      </c>
      <c r="B27" s="70">
        <v>2</v>
      </c>
      <c r="C27" s="71" t="s">
        <v>401</v>
      </c>
      <c r="D27" s="70">
        <v>25</v>
      </c>
      <c r="E27" s="132">
        <f>-F27*G27*J27*44.613*((274.15/273.15)^0.81)*M27</f>
        <v>0.51924694672379146</v>
      </c>
      <c r="F27" s="70">
        <f>0.1381*10^-4</f>
        <v>1.381E-5</v>
      </c>
      <c r="G27" s="70">
        <f>1-(H27/I27)</f>
        <v>0.72733812949640286</v>
      </c>
      <c r="H27" s="75">
        <v>265.3</v>
      </c>
      <c r="I27" s="70">
        <v>973</v>
      </c>
      <c r="J27" s="74">
        <f>(1-(1-G27)^(2/3))/G27</f>
        <v>0.79676267357023312</v>
      </c>
      <c r="K27" s="70">
        <v>990</v>
      </c>
      <c r="L27" s="70">
        <v>274.14999999999998</v>
      </c>
      <c r="M27" s="70">
        <f>(O28-O27)/((N28-N27)/100)</f>
        <v>-1450</v>
      </c>
      <c r="N27" s="70">
        <v>20</v>
      </c>
      <c r="O27" s="70">
        <v>775</v>
      </c>
      <c r="P27" s="70"/>
      <c r="Q27" s="69"/>
      <c r="R27" s="69"/>
      <c r="S27" s="69"/>
      <c r="T27" s="69"/>
      <c r="U27" s="69"/>
      <c r="V27" s="69"/>
      <c r="W27" s="69"/>
      <c r="X27" s="69"/>
      <c r="Y27" s="69"/>
    </row>
    <row r="28" spans="1:25">
      <c r="A28" s="70" t="s">
        <v>403</v>
      </c>
      <c r="B28" s="70">
        <v>2</v>
      </c>
      <c r="C28" s="70" t="s">
        <v>405</v>
      </c>
      <c r="D28" s="70">
        <v>31.5</v>
      </c>
      <c r="E28" s="132">
        <f>-F28*G28*J28*44.613*((274.15/273.15)^0.81)*M28</f>
        <v>3.0885476070218343</v>
      </c>
      <c r="F28" s="70">
        <f>0.1381*10^-4</f>
        <v>1.381E-5</v>
      </c>
      <c r="G28" s="70">
        <f>1-(H28/I28)</f>
        <v>0.79465570400822194</v>
      </c>
      <c r="H28" s="75">
        <v>199.8</v>
      </c>
      <c r="I28" s="70">
        <v>973</v>
      </c>
      <c r="J28" s="74">
        <f>(1-(1-G28)^(2/3))/G28</f>
        <v>0.82040462477609666</v>
      </c>
      <c r="K28" s="70">
        <v>990</v>
      </c>
      <c r="L28" s="70">
        <v>274.14999999999998</v>
      </c>
      <c r="M28" s="70">
        <f>(O29-O28)/((N29-N28)/100)</f>
        <v>-7666.666666666667</v>
      </c>
      <c r="N28" s="76">
        <v>30</v>
      </c>
      <c r="O28" s="70">
        <v>630</v>
      </c>
      <c r="P28" s="70"/>
      <c r="Q28" s="69"/>
      <c r="R28" s="69"/>
      <c r="S28" s="69"/>
      <c r="T28" s="69"/>
      <c r="U28" s="69"/>
      <c r="V28" s="69"/>
      <c r="W28" s="69"/>
      <c r="X28" s="69"/>
      <c r="Y28" s="69"/>
    </row>
    <row r="29" spans="1:25">
      <c r="A29" s="70"/>
      <c r="B29" s="70"/>
      <c r="C29" s="71" t="s">
        <v>398</v>
      </c>
      <c r="D29" s="70"/>
      <c r="E29" s="132"/>
      <c r="F29" s="70"/>
      <c r="G29" s="70"/>
      <c r="H29" s="70"/>
      <c r="I29" s="70"/>
      <c r="J29" s="70"/>
      <c r="K29" s="70"/>
      <c r="L29" s="70"/>
      <c r="M29" s="70"/>
      <c r="N29" s="70">
        <v>33</v>
      </c>
      <c r="O29" s="70">
        <v>400</v>
      </c>
      <c r="P29" s="70"/>
      <c r="Q29" s="69"/>
      <c r="R29" s="69"/>
      <c r="S29" s="69"/>
      <c r="T29" s="69"/>
      <c r="U29" s="69"/>
      <c r="V29" s="69"/>
      <c r="W29" s="69"/>
      <c r="X29" s="69"/>
      <c r="Y29" s="69"/>
    </row>
    <row r="30" spans="1:25">
      <c r="A30" s="70"/>
      <c r="B30" s="70"/>
      <c r="C30" s="71"/>
      <c r="D30" s="70"/>
      <c r="E30" s="132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69"/>
      <c r="R30" s="69"/>
      <c r="S30" s="69"/>
      <c r="T30" s="69"/>
      <c r="U30" s="69"/>
      <c r="V30" s="69"/>
      <c r="W30" s="69"/>
      <c r="X30" s="69"/>
      <c r="Y30" s="69"/>
    </row>
    <row r="31" spans="1:25">
      <c r="A31" s="70"/>
      <c r="B31" s="70"/>
      <c r="C31" s="71"/>
      <c r="D31" s="70"/>
      <c r="E31" s="132"/>
      <c r="F31" s="70"/>
      <c r="G31" s="70"/>
      <c r="H31" s="75"/>
      <c r="I31" s="70"/>
      <c r="J31" s="74"/>
      <c r="K31" s="70"/>
      <c r="L31" s="70"/>
      <c r="M31" s="70"/>
      <c r="N31" s="70"/>
      <c r="O31" s="70"/>
      <c r="P31" s="70"/>
      <c r="Q31" s="69"/>
      <c r="R31" s="69"/>
      <c r="S31" s="69"/>
      <c r="T31" s="69"/>
      <c r="U31" s="69"/>
      <c r="V31" s="69"/>
      <c r="W31" s="69"/>
      <c r="X31" s="69"/>
      <c r="Y31" s="69"/>
    </row>
    <row r="32" spans="1:25">
      <c r="A32" s="70" t="s">
        <v>403</v>
      </c>
      <c r="B32" s="70">
        <v>3</v>
      </c>
      <c r="C32" s="71" t="s">
        <v>385</v>
      </c>
      <c r="D32" s="70">
        <v>5</v>
      </c>
      <c r="E32" s="132">
        <f>-F32*G32*J32*44.613*((274.15/273.15)^0.81)*M32</f>
        <v>1.1246001265194416</v>
      </c>
      <c r="F32" s="70">
        <f>0.1381*10^-4</f>
        <v>1.381E-5</v>
      </c>
      <c r="G32" s="70">
        <f>1-(H32/I32)</f>
        <v>0.70811921891058582</v>
      </c>
      <c r="H32" s="76">
        <v>284</v>
      </c>
      <c r="I32" s="70">
        <v>973</v>
      </c>
      <c r="J32" s="74">
        <f>(1-(1-G32)^(2/3))/G32</f>
        <v>0.79080202318814885</v>
      </c>
      <c r="K32" s="70">
        <v>990</v>
      </c>
      <c r="L32" s="70">
        <v>274.14999999999998</v>
      </c>
      <c r="M32" s="70">
        <f>(O33-O32)/((N33-N32)/100)</f>
        <v>-3250</v>
      </c>
      <c r="N32" s="70">
        <v>0</v>
      </c>
      <c r="O32" s="70">
        <v>735</v>
      </c>
      <c r="P32" s="70"/>
      <c r="Q32" s="69"/>
      <c r="R32" s="69"/>
      <c r="S32" s="69"/>
      <c r="T32" s="69"/>
      <c r="U32" s="69"/>
      <c r="V32" s="69"/>
      <c r="W32" s="69"/>
      <c r="X32" s="69"/>
      <c r="Y32" s="69"/>
    </row>
    <row r="33" spans="1:25">
      <c r="A33" s="70" t="s">
        <v>403</v>
      </c>
      <c r="B33" s="70">
        <v>3</v>
      </c>
      <c r="C33" s="71" t="s">
        <v>386</v>
      </c>
      <c r="D33" s="70">
        <v>15</v>
      </c>
      <c r="E33" s="132">
        <f>-F33*G33*J33*44.613*((274.15/273.15)^0.81)*M33</f>
        <v>-0.89545675032085559</v>
      </c>
      <c r="F33" s="70">
        <f>0.1381*10^-4</f>
        <v>1.381E-5</v>
      </c>
      <c r="G33" s="70">
        <f>1-(H33/I33)</f>
        <v>0.61973278520041108</v>
      </c>
      <c r="H33" s="135">
        <v>370</v>
      </c>
      <c r="I33" s="70">
        <v>973</v>
      </c>
      <c r="J33" s="74">
        <f>(1-(1-G33)^(2/3))/G33</f>
        <v>0.76665450110630007</v>
      </c>
      <c r="K33" s="70">
        <v>990</v>
      </c>
      <c r="L33" s="70">
        <v>274.14999999999998</v>
      </c>
      <c r="M33" s="70">
        <f>(O34-O33)/((N34-N33)/100)</f>
        <v>3050</v>
      </c>
      <c r="N33" s="70">
        <v>10</v>
      </c>
      <c r="O33" s="70">
        <v>410</v>
      </c>
      <c r="P33" s="70"/>
      <c r="Q33" s="69"/>
      <c r="R33" s="69"/>
      <c r="S33" s="69"/>
      <c r="T33" s="69"/>
      <c r="U33" s="69"/>
      <c r="V33" s="69"/>
      <c r="W33" s="69"/>
      <c r="X33" s="69"/>
      <c r="Y33" s="69"/>
    </row>
    <row r="34" spans="1:25">
      <c r="A34" s="70" t="s">
        <v>403</v>
      </c>
      <c r="B34" s="70">
        <v>3</v>
      </c>
      <c r="C34" s="71" t="s">
        <v>401</v>
      </c>
      <c r="D34" s="70">
        <v>25</v>
      </c>
      <c r="E34" s="132">
        <f>-F34*G34*J34*44.613*((274.15/273.15)^0.81)*M34</f>
        <v>0.28023311227460534</v>
      </c>
      <c r="F34" s="70">
        <f>0.1381*10^-4</f>
        <v>1.381E-5</v>
      </c>
      <c r="G34" s="70">
        <f>1-(H34/I34)</f>
        <v>0.65056526207605336</v>
      </c>
      <c r="H34" s="76">
        <v>340</v>
      </c>
      <c r="I34" s="70">
        <v>973</v>
      </c>
      <c r="J34" s="74">
        <f>(1-(1-G34)^(2/3))/G34</f>
        <v>0.77454286432954256</v>
      </c>
      <c r="K34" s="70">
        <v>990</v>
      </c>
      <c r="L34" s="70">
        <v>274.14999999999998</v>
      </c>
      <c r="M34" s="70">
        <f>(O35-O34)/((N35-N34)/100)</f>
        <v>-900</v>
      </c>
      <c r="N34" s="70">
        <v>20</v>
      </c>
      <c r="O34" s="70">
        <v>715</v>
      </c>
      <c r="P34" s="70"/>
      <c r="Q34" s="69"/>
      <c r="R34" s="69"/>
      <c r="S34" s="69"/>
      <c r="T34" s="69"/>
      <c r="U34" s="69"/>
      <c r="V34" s="69"/>
      <c r="W34" s="69"/>
      <c r="X34" s="69"/>
      <c r="Y34" s="69"/>
    </row>
    <row r="35" spans="1:25">
      <c r="A35" s="70" t="s">
        <v>403</v>
      </c>
      <c r="B35" s="70">
        <v>3</v>
      </c>
      <c r="C35" s="70" t="s">
        <v>404</v>
      </c>
      <c r="D35" s="70">
        <v>33.25</v>
      </c>
      <c r="E35" s="132">
        <f>-F35*G35*J35*44.613*((274.15/273.15)^0.81)*M35</f>
        <v>1.1412051316563812</v>
      </c>
      <c r="F35" s="70">
        <f>0.1381*10^-4</f>
        <v>1.381E-5</v>
      </c>
      <c r="G35" s="70">
        <f>1-(H35/I35)</f>
        <v>0.72250770811921883</v>
      </c>
      <c r="H35" s="76">
        <v>270</v>
      </c>
      <c r="I35" s="70">
        <v>973</v>
      </c>
      <c r="J35" s="74">
        <f>(1-(1-G35)^(2/3))/G35</f>
        <v>0.79523619628908782</v>
      </c>
      <c r="K35" s="70">
        <v>990</v>
      </c>
      <c r="L35" s="70">
        <v>274.14999999999998</v>
      </c>
      <c r="M35" s="70">
        <f>(O36-O35)/((N36-N35)/100)</f>
        <v>-3214.2857142857138</v>
      </c>
      <c r="N35" s="76">
        <v>30</v>
      </c>
      <c r="O35" s="70">
        <v>625</v>
      </c>
      <c r="P35" s="70"/>
      <c r="Q35" s="69"/>
      <c r="R35" s="69"/>
      <c r="S35" s="69"/>
      <c r="T35" s="69"/>
      <c r="U35" s="69"/>
      <c r="V35" s="69"/>
      <c r="W35" s="69"/>
      <c r="X35" s="69"/>
      <c r="Y35" s="69"/>
    </row>
    <row r="36" spans="1:25">
      <c r="A36" s="70"/>
      <c r="B36" s="70"/>
      <c r="C36" s="71" t="s">
        <v>398</v>
      </c>
      <c r="D36" s="70"/>
      <c r="E36" s="132"/>
      <c r="F36" s="70"/>
      <c r="G36" s="70"/>
      <c r="H36" s="70"/>
      <c r="I36" s="70"/>
      <c r="J36" s="70"/>
      <c r="K36" s="70"/>
      <c r="L36" s="70"/>
      <c r="M36" s="70"/>
      <c r="N36" s="76">
        <v>37</v>
      </c>
      <c r="O36" s="70">
        <v>400</v>
      </c>
      <c r="P36" s="70"/>
      <c r="Q36" s="69"/>
      <c r="R36" s="69"/>
      <c r="S36" s="69"/>
      <c r="T36" s="69"/>
      <c r="U36" s="69"/>
      <c r="V36" s="69"/>
      <c r="W36" s="69"/>
      <c r="X36" s="69"/>
      <c r="Y36" s="69"/>
    </row>
    <row r="37" spans="1:25">
      <c r="A37" s="70"/>
      <c r="B37" s="70"/>
      <c r="C37" s="71"/>
      <c r="D37" s="70"/>
      <c r="E37" s="132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69"/>
      <c r="R37" s="69"/>
      <c r="S37" s="69"/>
      <c r="T37" s="69"/>
      <c r="U37" s="69"/>
      <c r="V37" s="69"/>
      <c r="W37" s="69"/>
      <c r="X37" s="69"/>
      <c r="Y37" s="69"/>
    </row>
    <row r="38" spans="1:25">
      <c r="A38" s="70" t="s">
        <v>419</v>
      </c>
      <c r="B38" s="70">
        <v>1</v>
      </c>
      <c r="C38" s="71" t="s">
        <v>385</v>
      </c>
      <c r="D38" s="70">
        <v>5</v>
      </c>
      <c r="E38" s="132">
        <f>-F38*G38*J38*44.613*((274.15/273.15)^0.81)*M38</f>
        <v>-0.1591852366351543</v>
      </c>
      <c r="F38" s="70">
        <f>0.1381*10^-4</f>
        <v>1.381E-5</v>
      </c>
      <c r="G38" s="70">
        <f>1-(H38/I38)</f>
        <v>0.72045220966084278</v>
      </c>
      <c r="H38" s="76">
        <v>272</v>
      </c>
      <c r="I38" s="70">
        <v>973</v>
      </c>
      <c r="J38" s="74">
        <f>(1-(1-G38)^(2/3))/G38</f>
        <v>0.79459253787061013</v>
      </c>
      <c r="K38" s="70">
        <v>990</v>
      </c>
      <c r="L38" s="70">
        <v>274.14999999999998</v>
      </c>
      <c r="M38" s="70">
        <f>(O39-O38)/((N39-N38)/100)</f>
        <v>450</v>
      </c>
      <c r="N38" s="70">
        <v>0</v>
      </c>
      <c r="O38" s="70">
        <v>450</v>
      </c>
      <c r="P38" s="70"/>
      <c r="Q38" s="69"/>
      <c r="R38" s="69"/>
      <c r="S38" s="69"/>
      <c r="T38" s="69"/>
      <c r="U38" s="69"/>
      <c r="V38" s="69"/>
      <c r="W38" s="69"/>
      <c r="X38" s="69"/>
      <c r="Y38" s="69"/>
    </row>
    <row r="39" spans="1:25">
      <c r="A39" s="70" t="s">
        <v>419</v>
      </c>
      <c r="B39" s="70">
        <v>1</v>
      </c>
      <c r="C39" s="71" t="s">
        <v>386</v>
      </c>
      <c r="D39" s="70">
        <v>15</v>
      </c>
      <c r="E39" s="132">
        <f>-F39*G39*J39*44.613*((274.15/273.15)^0.81)*M39</f>
        <v>1.6074691156413379</v>
      </c>
      <c r="F39" s="70">
        <f>0.1381*10^-4</f>
        <v>1.381E-5</v>
      </c>
      <c r="G39" s="70">
        <f>1-(H39/I39)</f>
        <v>0.67317574511819123</v>
      </c>
      <c r="H39" s="135">
        <v>318</v>
      </c>
      <c r="I39" s="70">
        <v>973</v>
      </c>
      <c r="J39" s="74">
        <f>(1-(1-G39)^(2/3))/G39</f>
        <v>0.78067157258856812</v>
      </c>
      <c r="K39" s="70">
        <v>990</v>
      </c>
      <c r="L39" s="70">
        <v>274.14999999999998</v>
      </c>
      <c r="M39" s="70">
        <f>(O40-O39)/((N40-N39)/100)</f>
        <v>-4950</v>
      </c>
      <c r="N39" s="70">
        <v>10</v>
      </c>
      <c r="O39" s="70">
        <v>495</v>
      </c>
      <c r="P39" s="70"/>
      <c r="Q39" s="69"/>
      <c r="R39" s="69"/>
      <c r="S39" s="69"/>
      <c r="T39" s="69"/>
      <c r="U39" s="69"/>
      <c r="V39" s="69"/>
      <c r="W39" s="69"/>
      <c r="X39" s="69"/>
      <c r="Y39" s="69"/>
    </row>
    <row r="40" spans="1:25">
      <c r="A40" s="70" t="s">
        <v>419</v>
      </c>
      <c r="B40" s="70">
        <v>1</v>
      </c>
      <c r="C40" s="71" t="s">
        <v>401</v>
      </c>
      <c r="D40" s="70">
        <v>25</v>
      </c>
      <c r="E40" s="132">
        <f>-F40*G40*J40*44.613*((274.15/273.15)^0.81)*M40</f>
        <v>0</v>
      </c>
      <c r="F40" s="70">
        <f>0.1381*10^-4</f>
        <v>1.381E-5</v>
      </c>
      <c r="G40" s="70">
        <f>1-(H40/I40)</f>
        <v>0.59712230215827344</v>
      </c>
      <c r="H40" s="76">
        <v>392</v>
      </c>
      <c r="I40" s="70">
        <v>973</v>
      </c>
      <c r="J40" s="74">
        <f>(1-(1-G40)^(2/3))/G40</f>
        <v>0.76117711430924917</v>
      </c>
      <c r="K40" s="70">
        <v>990</v>
      </c>
      <c r="L40" s="70">
        <v>274.14999999999998</v>
      </c>
      <c r="M40" s="70">
        <f>(O41-O40)/((N41-N40)/100)</f>
        <v>0</v>
      </c>
      <c r="N40" s="70">
        <v>20</v>
      </c>
      <c r="O40" s="70"/>
      <c r="P40" s="70"/>
      <c r="Q40" s="69"/>
      <c r="R40" s="69"/>
      <c r="S40" s="69"/>
      <c r="T40" s="69"/>
      <c r="U40" s="69"/>
      <c r="V40" s="69"/>
      <c r="W40" s="69"/>
      <c r="X40" s="69"/>
      <c r="Y40" s="69"/>
    </row>
    <row r="41" spans="1:25">
      <c r="A41" s="70" t="s">
        <v>419</v>
      </c>
      <c r="B41" s="70">
        <v>1</v>
      </c>
      <c r="C41" s="70" t="s">
        <v>420</v>
      </c>
      <c r="D41" s="70">
        <v>32</v>
      </c>
      <c r="E41" s="132">
        <f>-F41*G41*J41*44.613*((274.15/273.15)^0.81)*M41</f>
        <v>-4.4745005528521595</v>
      </c>
      <c r="F41" s="70">
        <f>0.1381*10^-4</f>
        <v>1.381E-5</v>
      </c>
      <c r="G41" s="70">
        <f>1-(H41/I41)</f>
        <v>0.85508735868448094</v>
      </c>
      <c r="H41" s="76">
        <v>141</v>
      </c>
      <c r="I41" s="70">
        <v>973</v>
      </c>
      <c r="J41" s="74">
        <f>(1-(1-G41)^(2/3))/G41</f>
        <v>0.84682460142046589</v>
      </c>
      <c r="K41" s="70">
        <v>990</v>
      </c>
      <c r="L41" s="70">
        <v>274.14999999999998</v>
      </c>
      <c r="M41" s="70">
        <f>(O42-O41)/((N42-N41)/100)</f>
        <v>10000</v>
      </c>
      <c r="N41" s="76">
        <v>30</v>
      </c>
      <c r="O41" s="70"/>
      <c r="P41" s="70"/>
      <c r="Q41" s="69"/>
      <c r="R41" s="69"/>
      <c r="S41" s="69"/>
      <c r="T41" s="69"/>
      <c r="U41" s="69"/>
      <c r="V41" s="69"/>
      <c r="W41" s="69"/>
      <c r="X41" s="69"/>
      <c r="Y41" s="69"/>
    </row>
    <row r="42" spans="1:25">
      <c r="A42" s="70"/>
      <c r="B42" s="70"/>
      <c r="C42" s="71" t="s">
        <v>398</v>
      </c>
      <c r="D42" s="70"/>
      <c r="E42" s="132"/>
      <c r="F42" s="70"/>
      <c r="G42" s="70"/>
      <c r="H42" s="70"/>
      <c r="I42" s="70"/>
      <c r="J42" s="70"/>
      <c r="K42" s="70"/>
      <c r="L42" s="70"/>
      <c r="M42" s="70"/>
      <c r="N42" s="76">
        <v>34</v>
      </c>
      <c r="O42" s="70">
        <v>400</v>
      </c>
      <c r="P42" s="70"/>
      <c r="Q42" s="69"/>
      <c r="R42" s="69"/>
      <c r="S42" s="69"/>
      <c r="T42" s="69"/>
      <c r="U42" s="69"/>
      <c r="V42" s="69"/>
      <c r="W42" s="69"/>
      <c r="X42" s="69"/>
      <c r="Y42" s="69"/>
    </row>
    <row r="43" spans="1:25">
      <c r="A43" s="70"/>
      <c r="B43" s="70"/>
      <c r="C43" s="71"/>
      <c r="D43" s="70"/>
      <c r="E43" s="132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69"/>
      <c r="R43" s="69"/>
      <c r="S43" s="69"/>
      <c r="T43" s="69"/>
      <c r="U43" s="69"/>
      <c r="V43" s="69"/>
      <c r="W43" s="69"/>
      <c r="X43" s="69"/>
      <c r="Y43" s="69"/>
    </row>
    <row r="44" spans="1:25">
      <c r="A44" s="70" t="s">
        <v>419</v>
      </c>
      <c r="B44" s="70">
        <v>2</v>
      </c>
      <c r="C44" s="71" t="s">
        <v>385</v>
      </c>
      <c r="D44" s="70">
        <v>5</v>
      </c>
      <c r="E44" s="132">
        <f>-F44*G44*J44*44.613*((274.15/273.15)^0.81)*M44</f>
        <v>0.10438469748183442</v>
      </c>
      <c r="F44" s="70">
        <f>0.1381*10^-4</f>
        <v>1.381E-5</v>
      </c>
      <c r="G44" s="70">
        <f>1-(H44/I44)</f>
        <v>0.71120246659815001</v>
      </c>
      <c r="H44" s="76">
        <v>281</v>
      </c>
      <c r="I44" s="70">
        <v>973</v>
      </c>
      <c r="J44" s="74">
        <f>(1-(1-G44)^(2/3))/G44</f>
        <v>0.79173840953450447</v>
      </c>
      <c r="K44" s="70">
        <v>990</v>
      </c>
      <c r="L44" s="70">
        <v>274.14999999999998</v>
      </c>
      <c r="M44" s="70">
        <f>(O45-O44)/((N45-N44)/100)</f>
        <v>-300</v>
      </c>
      <c r="N44" s="70">
        <v>0</v>
      </c>
      <c r="O44" s="70">
        <v>615</v>
      </c>
      <c r="P44" s="70"/>
      <c r="Q44" s="69"/>
      <c r="R44" s="69"/>
      <c r="S44" s="69"/>
      <c r="T44" s="69"/>
      <c r="U44" s="69"/>
      <c r="V44" s="69"/>
      <c r="W44" s="69"/>
      <c r="X44" s="69"/>
      <c r="Y44" s="69"/>
    </row>
    <row r="45" spans="1:25">
      <c r="A45" s="70" t="s">
        <v>419</v>
      </c>
      <c r="B45" s="70">
        <v>2</v>
      </c>
      <c r="C45" s="71" t="s">
        <v>386</v>
      </c>
      <c r="D45" s="70">
        <v>15</v>
      </c>
      <c r="E45" s="132">
        <f>-F45*G45*J45*44.613*((274.15/273.15)^0.81)*M45</f>
        <v>0.13112904932870117</v>
      </c>
      <c r="F45" s="70">
        <f>0.1381*10^-4</f>
        <v>1.381E-5</v>
      </c>
      <c r="G45" s="70">
        <f>1-(H45/I45)</f>
        <v>0.67831449126413157</v>
      </c>
      <c r="H45" s="135">
        <v>313</v>
      </c>
      <c r="I45" s="70">
        <v>973</v>
      </c>
      <c r="J45" s="74">
        <f>(1-(1-G45)^(2/3))/G45</f>
        <v>0.78210887189582545</v>
      </c>
      <c r="K45" s="70">
        <v>990</v>
      </c>
      <c r="L45" s="70">
        <v>274.14999999999998</v>
      </c>
      <c r="M45" s="70">
        <f>(O46-O45)/((N46-N45)/100)</f>
        <v>-400</v>
      </c>
      <c r="N45" s="70">
        <v>10</v>
      </c>
      <c r="O45" s="70">
        <v>585</v>
      </c>
      <c r="P45" s="70"/>
      <c r="Q45" s="69"/>
      <c r="R45" s="69"/>
      <c r="S45" s="69"/>
      <c r="T45" s="69"/>
      <c r="U45" s="69"/>
      <c r="V45" s="69"/>
      <c r="W45" s="69"/>
      <c r="X45" s="69"/>
      <c r="Y45" s="69"/>
    </row>
    <row r="46" spans="1:25">
      <c r="A46" s="70" t="s">
        <v>419</v>
      </c>
      <c r="B46" s="70">
        <v>2</v>
      </c>
      <c r="C46" s="71" t="s">
        <v>401</v>
      </c>
      <c r="D46" s="70">
        <v>25</v>
      </c>
      <c r="E46" s="132">
        <f>-F46*G46*J46*44.613*((274.15/273.15)^0.81)*M46</f>
        <v>0.17093077850475624</v>
      </c>
      <c r="F46" s="70">
        <f>0.1381*10^-4</f>
        <v>1.381E-5</v>
      </c>
      <c r="G46" s="70">
        <f>1-(H46/I46)</f>
        <v>0.60431654676258995</v>
      </c>
      <c r="H46" s="76">
        <v>385</v>
      </c>
      <c r="I46" s="70">
        <v>973</v>
      </c>
      <c r="J46" s="74">
        <f>(1-(1-G46)^(2/3))/G46</f>
        <v>0.76289351076078782</v>
      </c>
      <c r="K46" s="70">
        <v>990</v>
      </c>
      <c r="L46" s="70">
        <v>274.14999999999998</v>
      </c>
      <c r="M46" s="70">
        <f>(O47-O46)/((N47-N46)/100)</f>
        <v>-600</v>
      </c>
      <c r="N46" s="70">
        <v>20</v>
      </c>
      <c r="O46" s="70">
        <v>545</v>
      </c>
      <c r="P46" s="70"/>
      <c r="Q46" s="69"/>
      <c r="R46" s="69"/>
      <c r="S46" s="69"/>
      <c r="T46" s="69"/>
      <c r="U46" s="69"/>
      <c r="V46" s="69"/>
      <c r="W46" s="69"/>
      <c r="X46" s="69"/>
      <c r="Y46" s="69"/>
    </row>
    <row r="47" spans="1:25">
      <c r="A47" s="70" t="s">
        <v>419</v>
      </c>
      <c r="B47" s="70">
        <v>2</v>
      </c>
      <c r="C47" s="70" t="s">
        <v>420</v>
      </c>
      <c r="D47" s="70">
        <v>32</v>
      </c>
      <c r="E47" s="132">
        <f>-F47*G47*J47*44.613*((274.15/273.15)^0.81)*M47</f>
        <v>0.8883621720544187</v>
      </c>
      <c r="F47" s="70">
        <f>0.1381*10^-4</f>
        <v>1.381E-5</v>
      </c>
      <c r="G47" s="70">
        <f>1-(H47/I47)</f>
        <v>0.81603288797533402</v>
      </c>
      <c r="H47" s="76">
        <v>179</v>
      </c>
      <c r="I47" s="70">
        <v>973</v>
      </c>
      <c r="J47" s="74">
        <f>(1-(1-G47)^(2/3))/G47</f>
        <v>0.82905405355094886</v>
      </c>
      <c r="K47" s="70">
        <v>990</v>
      </c>
      <c r="L47" s="70">
        <v>274.14999999999998</v>
      </c>
      <c r="M47" s="70">
        <f>(O48-O47)/((N48-N47)/100)</f>
        <v>-2125</v>
      </c>
      <c r="N47" s="76">
        <v>30</v>
      </c>
      <c r="O47" s="70">
        <v>485</v>
      </c>
      <c r="P47" s="70"/>
      <c r="Q47" s="69"/>
      <c r="R47" s="69"/>
      <c r="S47" s="69"/>
      <c r="T47" s="69"/>
      <c r="U47" s="69"/>
      <c r="V47" s="69"/>
      <c r="W47" s="69"/>
      <c r="X47" s="69"/>
      <c r="Y47" s="69"/>
    </row>
    <row r="48" spans="1:25">
      <c r="A48" s="70"/>
      <c r="B48" s="70"/>
      <c r="C48" s="71" t="s">
        <v>398</v>
      </c>
      <c r="D48" s="70"/>
      <c r="E48" s="132"/>
      <c r="F48" s="70"/>
      <c r="G48" s="70"/>
      <c r="H48" s="70"/>
      <c r="I48" s="70"/>
      <c r="J48" s="70"/>
      <c r="K48" s="70"/>
      <c r="L48" s="70"/>
      <c r="M48" s="70"/>
      <c r="N48" s="76">
        <v>34</v>
      </c>
      <c r="O48" s="70">
        <v>400</v>
      </c>
      <c r="P48" s="70"/>
      <c r="Q48" s="69"/>
      <c r="R48" s="69"/>
      <c r="S48" s="69"/>
      <c r="T48" s="69"/>
      <c r="U48" s="69"/>
      <c r="V48" s="69"/>
      <c r="W48" s="69"/>
      <c r="X48" s="69"/>
      <c r="Y48" s="69"/>
    </row>
    <row r="49" spans="1:25">
      <c r="A49" s="70"/>
      <c r="B49" s="70"/>
      <c r="C49" s="71"/>
      <c r="D49" s="70"/>
      <c r="E49" s="132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69"/>
      <c r="R49" s="69"/>
      <c r="S49" s="69"/>
      <c r="T49" s="69"/>
      <c r="U49" s="69"/>
      <c r="V49" s="69"/>
      <c r="W49" s="69"/>
      <c r="X49" s="69"/>
      <c r="Y49" s="69"/>
    </row>
    <row r="50" spans="1:25">
      <c r="A50" s="70" t="s">
        <v>419</v>
      </c>
      <c r="B50" s="70">
        <v>3</v>
      </c>
      <c r="C50" s="71" t="s">
        <v>385</v>
      </c>
      <c r="D50" s="70">
        <v>5</v>
      </c>
      <c r="E50" s="132">
        <f>-F50*G50*J50*44.613*((274.15/273.15)^0.81)*M50</f>
        <v>0.15399655864372816</v>
      </c>
      <c r="F50" s="70">
        <f>0.1381*10^-4</f>
        <v>1.381E-5</v>
      </c>
      <c r="G50" s="70">
        <f>1-(H50/I50)</f>
        <v>0.70195272353545735</v>
      </c>
      <c r="H50" s="76">
        <v>290</v>
      </c>
      <c r="I50" s="70">
        <v>973</v>
      </c>
      <c r="J50" s="74">
        <f>(1-(1-G50)^(2/3))/G50</f>
        <v>0.7889509889932208</v>
      </c>
      <c r="K50" s="70">
        <v>990</v>
      </c>
      <c r="L50" s="70">
        <v>274.14999999999998</v>
      </c>
      <c r="M50" s="70">
        <f>(O51-O50)/((N51-N50)/100)</f>
        <v>-450</v>
      </c>
      <c r="N50" s="70">
        <v>0</v>
      </c>
      <c r="O50" s="70">
        <v>610</v>
      </c>
      <c r="P50" s="70"/>
      <c r="Q50" s="69"/>
      <c r="R50" s="69"/>
      <c r="S50" s="69"/>
      <c r="T50" s="69"/>
      <c r="U50" s="69"/>
      <c r="V50" s="69"/>
      <c r="W50" s="69"/>
      <c r="X50" s="69"/>
      <c r="Y50" s="69"/>
    </row>
    <row r="51" spans="1:25">
      <c r="A51" s="70" t="s">
        <v>419</v>
      </c>
      <c r="B51" s="70">
        <v>3</v>
      </c>
      <c r="C51" s="71" t="s">
        <v>386</v>
      </c>
      <c r="D51" s="70">
        <v>15</v>
      </c>
      <c r="E51" s="132">
        <f>-F51*G51*J51*44.613*((274.15/273.15)^0.81)*M51</f>
        <v>0.2108643012802737</v>
      </c>
      <c r="F51" s="70">
        <f>0.1381*10^-4</f>
        <v>1.381E-5</v>
      </c>
      <c r="G51" s="70">
        <f>1-(H51/I51)</f>
        <v>0.63309352517985618</v>
      </c>
      <c r="H51" s="135">
        <v>357</v>
      </c>
      <c r="I51" s="70">
        <v>973</v>
      </c>
      <c r="J51" s="74">
        <f>(1-(1-G51)^(2/3))/G51</f>
        <v>0.77001030185506592</v>
      </c>
      <c r="K51" s="70">
        <v>990</v>
      </c>
      <c r="L51" s="70">
        <v>274.14999999999998</v>
      </c>
      <c r="M51" s="70">
        <f>(O52-O51)/((N52-N51)/100)</f>
        <v>-700</v>
      </c>
      <c r="N51" s="70">
        <v>10</v>
      </c>
      <c r="O51" s="70">
        <v>565</v>
      </c>
      <c r="P51" s="70"/>
      <c r="Q51" s="69"/>
      <c r="R51" s="69"/>
      <c r="S51" s="69"/>
      <c r="T51" s="69"/>
      <c r="U51" s="69"/>
      <c r="V51" s="69"/>
      <c r="W51" s="69"/>
      <c r="X51" s="69"/>
      <c r="Y51" s="69"/>
    </row>
    <row r="52" spans="1:25">
      <c r="A52" s="70" t="s">
        <v>419</v>
      </c>
      <c r="B52" s="70">
        <v>3</v>
      </c>
      <c r="C52" s="71" t="s">
        <v>401</v>
      </c>
      <c r="D52" s="70">
        <v>25</v>
      </c>
      <c r="E52" s="132">
        <f>-F52*G52*J52*44.613*((274.15/273.15)^0.81)*M52</f>
        <v>-0.23254155304904731</v>
      </c>
      <c r="F52" s="70">
        <f>0.1381*10^-4</f>
        <v>1.381E-5</v>
      </c>
      <c r="G52" s="70">
        <f>1-(H52/I52)</f>
        <v>0.61459403905447063</v>
      </c>
      <c r="H52" s="76">
        <v>375</v>
      </c>
      <c r="I52" s="70">
        <v>973</v>
      </c>
      <c r="J52" s="74">
        <f>(1-(1-G52)^(2/3))/G52</f>
        <v>0.76538795646261581</v>
      </c>
      <c r="K52" s="70">
        <v>990</v>
      </c>
      <c r="L52" s="70">
        <v>274.14999999999998</v>
      </c>
      <c r="M52" s="70">
        <f>(O53-O52)/((N53-N52)/100)</f>
        <v>800</v>
      </c>
      <c r="N52" s="70">
        <v>20</v>
      </c>
      <c r="O52" s="70">
        <v>495</v>
      </c>
      <c r="P52" s="70"/>
      <c r="Q52" s="69"/>
      <c r="R52" s="69"/>
      <c r="S52" s="69"/>
      <c r="T52" s="69"/>
      <c r="U52" s="69"/>
      <c r="V52" s="69"/>
      <c r="W52" s="69"/>
      <c r="X52" s="69"/>
      <c r="Y52" s="69"/>
    </row>
    <row r="53" spans="1:25">
      <c r="A53" s="70"/>
      <c r="B53" s="70"/>
      <c r="C53" s="70"/>
      <c r="D53" s="70"/>
      <c r="E53" s="132"/>
      <c r="F53" s="70"/>
      <c r="G53" s="70"/>
      <c r="H53" s="76"/>
      <c r="I53" s="70">
        <v>973</v>
      </c>
      <c r="J53" s="74"/>
      <c r="K53" s="70"/>
      <c r="L53" s="70"/>
      <c r="M53" s="70"/>
      <c r="N53" s="76">
        <v>30</v>
      </c>
      <c r="O53" s="70">
        <v>575</v>
      </c>
      <c r="P53" s="70"/>
      <c r="Q53" s="69"/>
      <c r="R53" s="69"/>
      <c r="S53" s="69"/>
      <c r="T53" s="69"/>
      <c r="U53" s="69"/>
      <c r="V53" s="69"/>
      <c r="W53" s="69"/>
      <c r="X53" s="69"/>
      <c r="Y53" s="69"/>
    </row>
    <row r="54" spans="1:25">
      <c r="A54" s="70"/>
      <c r="B54" s="70"/>
      <c r="C54" s="71" t="s">
        <v>398</v>
      </c>
      <c r="D54" s="70"/>
      <c r="E54" s="132"/>
      <c r="F54" s="70"/>
      <c r="G54" s="70"/>
      <c r="H54" s="70"/>
      <c r="I54" s="70"/>
      <c r="J54" s="70"/>
      <c r="K54" s="70"/>
      <c r="L54" s="70"/>
      <c r="M54" s="70"/>
      <c r="N54" s="76">
        <v>30</v>
      </c>
      <c r="O54" s="70">
        <v>400</v>
      </c>
      <c r="P54" s="70"/>
      <c r="Q54" s="69"/>
      <c r="R54" s="69"/>
      <c r="S54" s="69"/>
      <c r="T54" s="69"/>
      <c r="U54" s="69"/>
      <c r="V54" s="69"/>
      <c r="W54" s="69"/>
      <c r="X54" s="69"/>
      <c r="Y54" s="69"/>
    </row>
    <row r="55" spans="1:25">
      <c r="A55" s="70"/>
      <c r="B55" s="70"/>
      <c r="C55" s="71"/>
      <c r="D55" s="70"/>
      <c r="E55" s="132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69"/>
      <c r="R55" s="69"/>
      <c r="S55" s="69"/>
      <c r="T55" s="69"/>
      <c r="U55" s="69"/>
      <c r="V55" s="69"/>
      <c r="W55" s="69"/>
      <c r="X55" s="69"/>
      <c r="Y55" s="69"/>
    </row>
    <row r="56" spans="1:25">
      <c r="A56" s="70"/>
      <c r="B56" s="70"/>
      <c r="C56" s="71"/>
      <c r="D56" s="70"/>
      <c r="E56" s="132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69"/>
      <c r="R56" s="69"/>
      <c r="S56" s="69"/>
      <c r="T56" s="69"/>
      <c r="U56" s="69"/>
      <c r="V56" s="69"/>
      <c r="W56" s="69"/>
      <c r="X56" s="69"/>
      <c r="Y56" s="69"/>
    </row>
    <row r="57" spans="1:25">
      <c r="A57" s="70"/>
      <c r="B57" s="70"/>
      <c r="C57" s="71"/>
      <c r="D57" s="70"/>
      <c r="E57" s="132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69"/>
      <c r="R57" s="69"/>
      <c r="S57" s="69"/>
      <c r="T57" s="69"/>
      <c r="U57" s="69"/>
      <c r="V57" s="69"/>
      <c r="W57" s="69"/>
      <c r="X57" s="69"/>
      <c r="Y57" s="69"/>
    </row>
    <row r="58" spans="1:25">
      <c r="A58" s="70"/>
      <c r="B58" s="70"/>
      <c r="C58" s="71"/>
      <c r="D58" s="70"/>
      <c r="E58" s="132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69"/>
      <c r="R58" s="69"/>
      <c r="S58" s="69"/>
      <c r="T58" s="69"/>
      <c r="U58" s="69"/>
      <c r="V58" s="69"/>
      <c r="W58" s="69"/>
      <c r="X58" s="69"/>
      <c r="Y58" s="69"/>
    </row>
    <row r="59" spans="1:25">
      <c r="A59" s="70"/>
      <c r="B59" s="70"/>
      <c r="C59" s="71"/>
      <c r="D59" s="70"/>
      <c r="E59" s="132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69"/>
      <c r="R59" s="69"/>
      <c r="S59" s="69"/>
      <c r="T59" s="69"/>
      <c r="U59" s="69"/>
      <c r="V59" s="69"/>
      <c r="W59" s="69"/>
      <c r="X59" s="69"/>
      <c r="Y59" s="69"/>
    </row>
    <row r="60" spans="1:25">
      <c r="A60" s="70"/>
      <c r="B60" s="70"/>
      <c r="C60" s="71"/>
      <c r="D60" s="70"/>
      <c r="E60" s="132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69"/>
      <c r="R60" s="69"/>
      <c r="S60" s="69"/>
      <c r="T60" s="69"/>
      <c r="U60" s="69"/>
      <c r="V60" s="69"/>
      <c r="W60" s="69"/>
      <c r="X60" s="69"/>
      <c r="Y60" s="69"/>
    </row>
    <row r="61" spans="1:25">
      <c r="A61" s="70"/>
      <c r="B61" s="70"/>
      <c r="C61" s="71"/>
      <c r="D61" s="70"/>
      <c r="E61" s="132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69"/>
      <c r="R61" s="69"/>
      <c r="S61" s="69"/>
      <c r="T61" s="69"/>
      <c r="U61" s="69"/>
      <c r="V61" s="69"/>
      <c r="W61" s="69"/>
      <c r="X61" s="69"/>
      <c r="Y61" s="69"/>
    </row>
    <row r="62" spans="1:25">
      <c r="A62" s="70"/>
      <c r="B62" s="70"/>
      <c r="C62" s="71"/>
      <c r="D62" s="70"/>
      <c r="E62" s="132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69"/>
      <c r="R62" s="69"/>
      <c r="S62" s="69"/>
      <c r="T62" s="69"/>
      <c r="U62" s="69"/>
      <c r="V62" s="69"/>
      <c r="W62" s="69"/>
      <c r="X62" s="69"/>
      <c r="Y62" s="69"/>
    </row>
    <row r="63" spans="1:25">
      <c r="A63" s="70"/>
      <c r="B63" s="70"/>
      <c r="C63" s="71"/>
      <c r="D63" s="70"/>
      <c r="E63" s="132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69"/>
      <c r="R63" s="69"/>
      <c r="S63" s="69"/>
      <c r="T63" s="69"/>
      <c r="U63" s="69"/>
      <c r="V63" s="69"/>
      <c r="W63" s="69"/>
      <c r="X63" s="69"/>
      <c r="Y63" s="69"/>
    </row>
    <row r="64" spans="1:25">
      <c r="A64" s="70"/>
      <c r="B64" s="70"/>
      <c r="C64" s="71"/>
      <c r="D64" s="70"/>
      <c r="E64" s="132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69"/>
      <c r="R64" s="69"/>
      <c r="S64" s="69"/>
      <c r="T64" s="69"/>
      <c r="U64" s="69"/>
      <c r="V64" s="69"/>
      <c r="W64" s="69"/>
      <c r="X64" s="69"/>
      <c r="Y64" s="69"/>
    </row>
    <row r="65" spans="1:25" ht="18">
      <c r="A65" s="70" t="s">
        <v>381</v>
      </c>
      <c r="B65" s="70" t="s">
        <v>382</v>
      </c>
      <c r="C65" s="70" t="s">
        <v>383</v>
      </c>
      <c r="D65" s="70" t="s">
        <v>384</v>
      </c>
      <c r="E65" s="131" t="s">
        <v>415</v>
      </c>
      <c r="F65" s="70" t="s">
        <v>416</v>
      </c>
      <c r="G65" s="72" t="s">
        <v>391</v>
      </c>
      <c r="H65" s="72" t="s">
        <v>394</v>
      </c>
      <c r="I65" s="72" t="s">
        <v>395</v>
      </c>
      <c r="J65" s="72" t="s">
        <v>378</v>
      </c>
      <c r="K65" s="70" t="s">
        <v>396</v>
      </c>
      <c r="L65" s="70" t="s">
        <v>397</v>
      </c>
      <c r="M65" s="70" t="s">
        <v>379</v>
      </c>
      <c r="N65" s="70" t="s">
        <v>417</v>
      </c>
      <c r="O65" s="70" t="s">
        <v>418</v>
      </c>
      <c r="P65" s="70" t="s">
        <v>418</v>
      </c>
      <c r="Q65" s="69"/>
      <c r="R65" s="69"/>
      <c r="S65" s="69"/>
      <c r="T65" s="69"/>
      <c r="U65" s="69"/>
      <c r="V65" s="69"/>
      <c r="W65" s="69"/>
      <c r="X65" s="69"/>
      <c r="Y65" s="69"/>
    </row>
    <row r="66" spans="1:25">
      <c r="A66" s="70" t="s">
        <v>388</v>
      </c>
      <c r="B66" s="70">
        <v>1</v>
      </c>
      <c r="C66" s="71" t="s">
        <v>385</v>
      </c>
      <c r="D66" s="70">
        <v>5</v>
      </c>
      <c r="E66" s="132">
        <v>0.15</v>
      </c>
      <c r="F66" s="136">
        <v>7.6250200000000004E-6</v>
      </c>
      <c r="G66" s="70">
        <v>0.68397944499999996</v>
      </c>
      <c r="H66" s="75">
        <v>307.5</v>
      </c>
      <c r="I66" s="70">
        <v>973</v>
      </c>
      <c r="J66" s="74">
        <v>0.78369999999999995</v>
      </c>
      <c r="K66" s="70">
        <v>990</v>
      </c>
      <c r="L66" s="70">
        <v>274.14999999999998</v>
      </c>
      <c r="M66" s="70">
        <v>-19544.53311</v>
      </c>
      <c r="N66" s="70">
        <v>0</v>
      </c>
      <c r="O66" s="70">
        <v>585</v>
      </c>
      <c r="P66" s="76">
        <v>25408</v>
      </c>
      <c r="Q66" s="69"/>
      <c r="R66" s="69"/>
      <c r="S66" s="69"/>
      <c r="T66" s="69"/>
      <c r="U66" s="69"/>
      <c r="V66" s="69"/>
      <c r="W66" s="69"/>
      <c r="X66" s="69"/>
      <c r="Y66" s="69"/>
    </row>
    <row r="67" spans="1:25">
      <c r="A67" s="70" t="s">
        <v>388</v>
      </c>
      <c r="B67" s="70">
        <v>1</v>
      </c>
      <c r="C67" s="71" t="s">
        <v>386</v>
      </c>
      <c r="D67" s="70">
        <v>15</v>
      </c>
      <c r="E67" s="132">
        <v>0.06</v>
      </c>
      <c r="F67" s="136">
        <v>2.43534E-6</v>
      </c>
      <c r="G67" s="70">
        <v>0.24548160299999999</v>
      </c>
      <c r="H67" s="133">
        <v>734.1</v>
      </c>
      <c r="I67" s="70">
        <v>973</v>
      </c>
      <c r="J67" s="74">
        <v>0.69740000000000002</v>
      </c>
      <c r="K67" s="70">
        <v>990</v>
      </c>
      <c r="L67" s="70">
        <v>274.14999999999998</v>
      </c>
      <c r="M67" s="70">
        <v>-23019.116770000001</v>
      </c>
      <c r="N67" s="70">
        <v>10</v>
      </c>
      <c r="O67" s="70">
        <v>540</v>
      </c>
      <c r="P67" s="76">
        <v>23453</v>
      </c>
      <c r="Q67" s="69"/>
      <c r="R67" s="69"/>
      <c r="S67" s="69"/>
      <c r="T67" s="69"/>
      <c r="U67" s="69"/>
      <c r="V67" s="69"/>
      <c r="W67" s="69"/>
      <c r="X67" s="69"/>
      <c r="Y67" s="69"/>
    </row>
    <row r="68" spans="1:25">
      <c r="A68" s="70" t="s">
        <v>388</v>
      </c>
      <c r="B68" s="70">
        <v>1</v>
      </c>
      <c r="C68" s="71" t="s">
        <v>387</v>
      </c>
      <c r="D68" s="70">
        <v>27.5</v>
      </c>
      <c r="E68" s="132">
        <v>0.18</v>
      </c>
      <c r="F68" s="136">
        <v>8.2010600000000007E-6</v>
      </c>
      <c r="G68" s="70">
        <v>0.72443864300000005</v>
      </c>
      <c r="H68" s="75">
        <v>268.10000000000002</v>
      </c>
      <c r="I68" s="70">
        <v>973</v>
      </c>
      <c r="J68" s="74">
        <v>0.79579999999999995</v>
      </c>
      <c r="K68" s="70">
        <v>990</v>
      </c>
      <c r="L68" s="70">
        <v>274.14999999999998</v>
      </c>
      <c r="M68" s="70">
        <v>-22295.245169999998</v>
      </c>
      <c r="N68" s="70">
        <v>20</v>
      </c>
      <c r="O68" s="70">
        <v>487</v>
      </c>
      <c r="P68" s="76">
        <v>21152</v>
      </c>
      <c r="Q68" s="69"/>
      <c r="R68" s="69"/>
      <c r="S68" s="69"/>
      <c r="T68" s="69"/>
      <c r="U68" s="69"/>
      <c r="V68" s="69"/>
      <c r="W68" s="69"/>
      <c r="X68" s="69"/>
      <c r="Y68" s="69"/>
    </row>
    <row r="69" spans="1:25">
      <c r="A69" s="70"/>
      <c r="B69" s="70"/>
      <c r="C69" s="71"/>
      <c r="D69" s="70"/>
      <c r="E69" s="132"/>
      <c r="F69" s="70"/>
      <c r="G69" s="70"/>
      <c r="H69" s="70"/>
      <c r="I69" s="70"/>
      <c r="J69" s="70"/>
      <c r="K69" s="70">
        <v>990</v>
      </c>
      <c r="L69" s="70">
        <v>274.14999999999998</v>
      </c>
      <c r="M69" s="70"/>
      <c r="N69" s="70">
        <v>35</v>
      </c>
      <c r="O69" s="70">
        <v>410</v>
      </c>
      <c r="P69" s="76">
        <v>17807</v>
      </c>
      <c r="Q69" s="69"/>
      <c r="R69" s="69"/>
      <c r="S69" s="69"/>
      <c r="T69" s="69"/>
      <c r="U69" s="69"/>
      <c r="V69" s="69"/>
      <c r="W69" s="69"/>
      <c r="X69" s="69"/>
      <c r="Y69" s="69"/>
    </row>
    <row r="70" spans="1:25">
      <c r="A70" s="70"/>
      <c r="B70" s="70"/>
      <c r="C70" s="71"/>
      <c r="D70" s="70"/>
      <c r="E70" s="132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69"/>
      <c r="R70" s="69"/>
      <c r="S70" s="69"/>
      <c r="T70" s="69"/>
      <c r="U70" s="69"/>
      <c r="V70" s="69"/>
      <c r="W70" s="69"/>
      <c r="X70" s="69"/>
      <c r="Y70" s="69"/>
    </row>
    <row r="71" spans="1:25">
      <c r="A71" s="70"/>
      <c r="B71" s="70"/>
      <c r="C71" s="71"/>
      <c r="D71" s="70"/>
      <c r="E71" s="131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69"/>
      <c r="R71" s="69"/>
      <c r="S71" s="69"/>
      <c r="T71" s="69"/>
      <c r="U71" s="69"/>
      <c r="V71" s="69"/>
      <c r="W71" s="69"/>
      <c r="X71" s="69"/>
      <c r="Y71" s="69"/>
    </row>
    <row r="72" spans="1:25">
      <c r="A72" s="70"/>
      <c r="B72" s="70"/>
      <c r="C72" s="71"/>
      <c r="D72" s="70"/>
      <c r="E72" s="131"/>
      <c r="F72" s="70"/>
      <c r="G72" s="70"/>
      <c r="H72" s="70"/>
      <c r="I72" s="70"/>
      <c r="J72" s="70"/>
      <c r="K72" s="70"/>
      <c r="L72" s="70"/>
      <c r="M72" s="70"/>
      <c r="N72" s="70" t="s">
        <v>390</v>
      </c>
      <c r="O72" s="70" t="s">
        <v>400</v>
      </c>
      <c r="P72" s="70"/>
      <c r="Q72" s="69"/>
      <c r="R72" s="69"/>
      <c r="S72" s="69"/>
      <c r="T72" s="69"/>
      <c r="U72" s="69"/>
      <c r="V72" s="69"/>
      <c r="W72" s="69"/>
      <c r="X72" s="69"/>
      <c r="Y72" s="69"/>
    </row>
    <row r="73" spans="1:25">
      <c r="A73" s="70" t="s">
        <v>388</v>
      </c>
      <c r="B73" s="70">
        <v>1</v>
      </c>
      <c r="C73" s="71" t="s">
        <v>385</v>
      </c>
      <c r="D73" s="70">
        <v>5</v>
      </c>
      <c r="E73" s="132">
        <v>2.09</v>
      </c>
      <c r="F73" s="70">
        <v>1.381E-5</v>
      </c>
      <c r="G73" s="70">
        <v>6.0000000000000002E-6</v>
      </c>
      <c r="H73" s="70">
        <v>307.5</v>
      </c>
      <c r="I73" s="70">
        <v>973</v>
      </c>
      <c r="J73" s="74">
        <v>1.8200000000000001E-2</v>
      </c>
      <c r="K73" s="70">
        <v>990</v>
      </c>
      <c r="L73" s="70">
        <v>274.14999999999998</v>
      </c>
      <c r="M73" s="70">
        <v>-400</v>
      </c>
      <c r="N73" s="70">
        <v>400</v>
      </c>
      <c r="O73" s="70">
        <v>800</v>
      </c>
      <c r="P73" s="76">
        <v>52224</v>
      </c>
      <c r="Q73" s="70">
        <v>1200</v>
      </c>
      <c r="R73" s="71" t="s">
        <v>399</v>
      </c>
      <c r="S73" s="70">
        <v>8.3143999999999991</v>
      </c>
      <c r="T73" s="131">
        <v>274.14999999999998</v>
      </c>
      <c r="U73" s="69"/>
      <c r="V73" s="69"/>
      <c r="W73" s="69"/>
      <c r="X73" s="69"/>
      <c r="Y73" s="69"/>
    </row>
    <row r="74" spans="1:25">
      <c r="A74" s="70" t="s">
        <v>388</v>
      </c>
      <c r="B74" s="70">
        <v>1</v>
      </c>
      <c r="C74" s="71" t="s">
        <v>385</v>
      </c>
      <c r="D74" s="70">
        <v>5</v>
      </c>
      <c r="E74" s="132"/>
      <c r="F74" s="70">
        <v>1.381E-5</v>
      </c>
      <c r="G74" s="70">
        <v>6.0000000000000002E-6</v>
      </c>
      <c r="H74" s="70">
        <v>307.5</v>
      </c>
      <c r="I74" s="70">
        <v>973</v>
      </c>
      <c r="J74" s="74">
        <v>0.66669999999999996</v>
      </c>
      <c r="K74" s="70">
        <v>990</v>
      </c>
      <c r="L74" s="70">
        <v>274.14999999999998</v>
      </c>
      <c r="M74" s="70">
        <v>-200</v>
      </c>
      <c r="N74" s="70">
        <v>600</v>
      </c>
      <c r="O74" s="70">
        <v>800</v>
      </c>
      <c r="P74" s="76">
        <v>17408</v>
      </c>
      <c r="Q74" s="70">
        <v>400</v>
      </c>
      <c r="R74" s="71" t="s">
        <v>399</v>
      </c>
      <c r="S74" s="70">
        <v>8.3143999999999991</v>
      </c>
      <c r="T74" s="131">
        <v>274.14999999999998</v>
      </c>
      <c r="U74" s="69"/>
      <c r="V74" s="69"/>
      <c r="W74" s="69"/>
      <c r="X74" s="69"/>
      <c r="Y74" s="69"/>
    </row>
    <row r="75" spans="1:25">
      <c r="A75" s="70"/>
      <c r="B75" s="70"/>
      <c r="C75" s="71"/>
      <c r="D75" s="70"/>
      <c r="E75" s="132"/>
      <c r="F75" s="70"/>
      <c r="G75" s="70"/>
      <c r="H75" s="70"/>
      <c r="I75" s="70"/>
      <c r="J75" s="74"/>
      <c r="K75" s="70"/>
      <c r="L75" s="70"/>
      <c r="M75" s="70"/>
      <c r="N75" s="70"/>
      <c r="O75" s="70"/>
      <c r="P75" s="70"/>
      <c r="Q75" s="69"/>
      <c r="R75" s="69"/>
      <c r="S75" s="69"/>
      <c r="T75" s="69"/>
      <c r="U75" s="69"/>
      <c r="V75" s="69"/>
      <c r="W75" s="69"/>
      <c r="X75" s="69"/>
      <c r="Y75" s="69"/>
    </row>
    <row r="76" spans="1:25">
      <c r="A76" s="70"/>
      <c r="B76" s="70"/>
      <c r="C76" s="71"/>
      <c r="D76" s="70"/>
      <c r="E76" s="132"/>
      <c r="F76" s="70"/>
      <c r="G76" s="70"/>
      <c r="H76" s="70"/>
      <c r="I76" s="70"/>
      <c r="J76" s="74"/>
      <c r="K76" s="70"/>
      <c r="L76" s="70"/>
      <c r="M76" s="70"/>
      <c r="N76" s="70"/>
      <c r="O76" s="70"/>
      <c r="P76" s="70"/>
      <c r="Q76" s="69"/>
      <c r="R76" s="69"/>
      <c r="S76" s="69"/>
      <c r="T76" s="69"/>
      <c r="U76" s="69"/>
      <c r="V76" s="69"/>
      <c r="W76" s="69"/>
      <c r="X76" s="69"/>
      <c r="Y76" s="69"/>
    </row>
    <row r="77" spans="1:25">
      <c r="A77" s="70" t="s">
        <v>388</v>
      </c>
      <c r="B77" s="70">
        <v>1</v>
      </c>
      <c r="C77" s="71" t="s">
        <v>385</v>
      </c>
      <c r="D77" s="70">
        <v>5</v>
      </c>
      <c r="E77" s="132">
        <v>0.22</v>
      </c>
      <c r="F77" s="70">
        <v>1.381E-5</v>
      </c>
      <c r="G77" s="70">
        <v>9.9999999999999995E-7</v>
      </c>
      <c r="H77" s="70">
        <v>307.5</v>
      </c>
      <c r="I77" s="70">
        <v>973</v>
      </c>
      <c r="J77" s="74">
        <v>0.01</v>
      </c>
      <c r="K77" s="70">
        <v>990</v>
      </c>
      <c r="L77" s="70">
        <v>274.14999999999998</v>
      </c>
      <c r="M77" s="70">
        <v>-400</v>
      </c>
      <c r="N77" s="70">
        <v>400</v>
      </c>
      <c r="O77" s="70">
        <v>800</v>
      </c>
      <c r="P77" s="76">
        <v>52224</v>
      </c>
      <c r="Q77" s="70">
        <v>1200</v>
      </c>
      <c r="R77" s="71" t="s">
        <v>399</v>
      </c>
      <c r="S77" s="70">
        <v>8.3143999999999991</v>
      </c>
      <c r="T77" s="131">
        <v>274.14999999999998</v>
      </c>
      <c r="U77" s="69"/>
      <c r="V77" s="69"/>
      <c r="W77" s="69"/>
      <c r="X77" s="69"/>
      <c r="Y77" s="69"/>
    </row>
    <row r="78" spans="1:25">
      <c r="A78" s="70" t="s">
        <v>388</v>
      </c>
      <c r="B78" s="70">
        <v>1</v>
      </c>
      <c r="C78" s="71" t="s">
        <v>385</v>
      </c>
      <c r="D78" s="70">
        <v>5</v>
      </c>
      <c r="E78" s="132"/>
      <c r="F78" s="70">
        <v>1.381E-5</v>
      </c>
      <c r="G78" s="70">
        <v>9.9999999999999995E-7</v>
      </c>
      <c r="H78" s="70">
        <v>307.5</v>
      </c>
      <c r="I78" s="70">
        <v>973</v>
      </c>
      <c r="J78" s="74">
        <v>0.66669999999999996</v>
      </c>
      <c r="K78" s="70">
        <v>990</v>
      </c>
      <c r="L78" s="70">
        <v>274.14999999999998</v>
      </c>
      <c r="M78" s="70">
        <v>-200</v>
      </c>
      <c r="N78" s="70">
        <v>600</v>
      </c>
      <c r="O78" s="70">
        <v>800</v>
      </c>
      <c r="P78" s="76">
        <v>30464</v>
      </c>
      <c r="Q78" s="70">
        <v>700</v>
      </c>
      <c r="R78" s="71" t="s">
        <v>399</v>
      </c>
      <c r="S78" s="70">
        <v>8.3143999999999991</v>
      </c>
      <c r="T78" s="131">
        <v>274.14999999999998</v>
      </c>
      <c r="U78" s="69"/>
      <c r="V78" s="69"/>
      <c r="W78" s="69"/>
      <c r="X78" s="69"/>
      <c r="Y78" s="69"/>
    </row>
    <row r="79" spans="1:25">
      <c r="A79" s="70"/>
      <c r="B79" s="70"/>
      <c r="C79" s="71"/>
      <c r="D79" s="70"/>
      <c r="E79" s="131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69"/>
      <c r="R79" s="69"/>
      <c r="S79" s="69"/>
      <c r="T79" s="69"/>
      <c r="U79" s="69"/>
      <c r="V79" s="69"/>
      <c r="W79" s="69"/>
      <c r="X79" s="69"/>
      <c r="Y79" s="69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Y177"/>
  <sheetViews>
    <sheetView tabSelected="1" topLeftCell="A13" workbookViewId="0">
      <selection activeCell="Q85" sqref="Q85"/>
    </sheetView>
  </sheetViews>
  <sheetFormatPr baseColWidth="10" defaultRowHeight="12" x14ac:dyDescent="0"/>
  <cols>
    <col min="1" max="1" width="11.5" style="69" bestFit="1" customWidth="1"/>
    <col min="2" max="2" width="10.83203125" style="69"/>
    <col min="3" max="3" width="14.33203125" style="69" bestFit="1" customWidth="1"/>
    <col min="4" max="4" width="10" style="69" bestFit="1" customWidth="1"/>
    <col min="5" max="5" width="18.5" style="69" bestFit="1" customWidth="1"/>
    <col min="6" max="6" width="15" style="69" bestFit="1" customWidth="1"/>
    <col min="7" max="7" width="19.1640625" style="69" bestFit="1" customWidth="1"/>
    <col min="8" max="8" width="10" style="69" bestFit="1" customWidth="1"/>
    <col min="9" max="9" width="14.1640625" style="69" bestFit="1" customWidth="1"/>
    <col min="10" max="10" width="18.33203125" style="69" bestFit="1" customWidth="1"/>
    <col min="11" max="11" width="15.33203125" style="69" bestFit="1" customWidth="1"/>
    <col min="12" max="12" width="11.83203125" style="69" bestFit="1" customWidth="1"/>
    <col min="13" max="13" width="11.5" style="69" bestFit="1" customWidth="1"/>
    <col min="14" max="14" width="12.1640625" style="69" bestFit="1" customWidth="1"/>
    <col min="15" max="16384" width="10.83203125" style="69"/>
  </cols>
  <sheetData>
    <row r="1" spans="1:24" s="79" customFormat="1">
      <c r="A1" s="79" t="s">
        <v>318</v>
      </c>
      <c r="B1" s="79" t="s">
        <v>319</v>
      </c>
      <c r="E1" s="79">
        <v>5655</v>
      </c>
      <c r="F1" s="79" t="s">
        <v>320</v>
      </c>
      <c r="G1" s="79" t="s">
        <v>321</v>
      </c>
      <c r="H1" s="79">
        <v>37548</v>
      </c>
      <c r="I1" s="79" t="s">
        <v>322</v>
      </c>
      <c r="N1" s="79" t="s">
        <v>318</v>
      </c>
      <c r="O1" s="79" t="s">
        <v>319</v>
      </c>
      <c r="P1" s="80">
        <v>5655</v>
      </c>
      <c r="Q1" s="79" t="s">
        <v>320</v>
      </c>
      <c r="R1" s="79" t="s">
        <v>321</v>
      </c>
      <c r="S1" s="79">
        <v>37548</v>
      </c>
      <c r="T1" s="79" t="s">
        <v>323</v>
      </c>
    </row>
    <row r="2" spans="1:24" s="79" customFormat="1">
      <c r="A2" s="79" t="s">
        <v>324</v>
      </c>
      <c r="B2" s="79" t="s">
        <v>325</v>
      </c>
      <c r="C2" s="81" t="s">
        <v>294</v>
      </c>
      <c r="D2" s="81" t="s">
        <v>353</v>
      </c>
      <c r="E2" s="79" t="s">
        <v>326</v>
      </c>
      <c r="F2" s="79" t="s">
        <v>327</v>
      </c>
      <c r="G2" s="79" t="s">
        <v>328</v>
      </c>
      <c r="H2" s="79" t="s">
        <v>329</v>
      </c>
      <c r="I2" s="79" t="s">
        <v>330</v>
      </c>
      <c r="J2" s="79" t="s">
        <v>331</v>
      </c>
      <c r="K2" s="79" t="s">
        <v>332</v>
      </c>
      <c r="L2" s="79" t="s">
        <v>333</v>
      </c>
      <c r="N2" s="79" t="s">
        <v>324</v>
      </c>
      <c r="O2" s="79" t="s">
        <v>325</v>
      </c>
      <c r="P2" s="80" t="s">
        <v>334</v>
      </c>
      <c r="Q2" s="79" t="s">
        <v>0</v>
      </c>
      <c r="R2" s="79" t="s">
        <v>335</v>
      </c>
      <c r="S2" s="79" t="s">
        <v>336</v>
      </c>
      <c r="T2" s="79" t="s">
        <v>337</v>
      </c>
      <c r="U2" s="79" t="s">
        <v>338</v>
      </c>
      <c r="V2" s="79" t="s">
        <v>339</v>
      </c>
      <c r="W2" s="79" t="s">
        <v>340</v>
      </c>
      <c r="X2" s="79" t="s">
        <v>341</v>
      </c>
    </row>
    <row r="3" spans="1:24" s="79" customFormat="1">
      <c r="A3" s="79" t="s">
        <v>348</v>
      </c>
      <c r="N3" s="79" t="s">
        <v>348</v>
      </c>
      <c r="P3" s="80"/>
    </row>
    <row r="4" spans="1:24" s="79" customFormat="1">
      <c r="B4" s="79" t="s">
        <v>350</v>
      </c>
      <c r="E4" s="79" t="s">
        <v>350</v>
      </c>
      <c r="F4" s="79" t="s">
        <v>350</v>
      </c>
      <c r="G4" s="79" t="s">
        <v>350</v>
      </c>
      <c r="H4" s="79" t="s">
        <v>350</v>
      </c>
      <c r="I4" s="79" t="s">
        <v>351</v>
      </c>
      <c r="J4" s="79" t="s">
        <v>351</v>
      </c>
      <c r="K4" s="79" t="s">
        <v>352</v>
      </c>
      <c r="L4" s="79" t="s">
        <v>352</v>
      </c>
      <c r="O4" s="79" t="s">
        <v>350</v>
      </c>
      <c r="P4" s="80" t="s">
        <v>350</v>
      </c>
      <c r="Q4" s="79" t="s">
        <v>350</v>
      </c>
      <c r="R4" s="79" t="s">
        <v>350</v>
      </c>
      <c r="S4" s="79" t="s">
        <v>350</v>
      </c>
      <c r="T4" s="79" t="s">
        <v>350</v>
      </c>
      <c r="U4" s="79" t="s">
        <v>350</v>
      </c>
      <c r="V4" s="79" t="s">
        <v>350</v>
      </c>
      <c r="W4" s="79" t="s">
        <v>350</v>
      </c>
      <c r="X4" s="79" t="s">
        <v>350</v>
      </c>
    </row>
    <row r="5" spans="1:24">
      <c r="A5" s="82">
        <v>40962.695740740739</v>
      </c>
      <c r="B5" s="69">
        <v>3100</v>
      </c>
      <c r="C5" s="69" t="s">
        <v>14</v>
      </c>
      <c r="D5" s="69">
        <v>0</v>
      </c>
      <c r="E5" s="69">
        <v>-119.1</v>
      </c>
      <c r="F5" s="69">
        <v>0.01</v>
      </c>
      <c r="G5" s="69">
        <v>0</v>
      </c>
      <c r="H5" s="69">
        <v>0.4</v>
      </c>
      <c r="I5" s="69">
        <v>357.6</v>
      </c>
      <c r="J5" s="69">
        <v>394</v>
      </c>
      <c r="K5" s="69">
        <v>0</v>
      </c>
      <c r="L5" s="69">
        <v>0</v>
      </c>
      <c r="N5" s="82">
        <v>40962.695740740739</v>
      </c>
      <c r="O5" s="69">
        <v>3100</v>
      </c>
      <c r="P5" s="83">
        <v>400</v>
      </c>
      <c r="Q5" s="69">
        <v>400</v>
      </c>
      <c r="R5" s="69">
        <v>300</v>
      </c>
      <c r="S5" s="69">
        <v>600</v>
      </c>
      <c r="T5" s="69">
        <v>4.3070000000000004</v>
      </c>
      <c r="U5" s="69">
        <v>11.91</v>
      </c>
      <c r="V5" s="69">
        <v>4786</v>
      </c>
      <c r="W5" s="69">
        <v>971</v>
      </c>
      <c r="X5" s="69">
        <v>5.0999999999999997E-2</v>
      </c>
    </row>
    <row r="6" spans="1:24">
      <c r="A6" s="82">
        <v>40962.698194444441</v>
      </c>
      <c r="B6" s="69">
        <v>3100</v>
      </c>
      <c r="C6" s="69" t="s">
        <v>14</v>
      </c>
      <c r="D6" s="69">
        <v>10</v>
      </c>
      <c r="E6" s="69">
        <v>-119.1</v>
      </c>
      <c r="F6" s="69">
        <v>-6.0000000000000001E-3</v>
      </c>
      <c r="G6" s="69">
        <v>0.54200000000000004</v>
      </c>
      <c r="H6" s="69">
        <v>-0.22900000000000001</v>
      </c>
      <c r="I6" s="69">
        <v>364</v>
      </c>
      <c r="J6" s="69">
        <v>401</v>
      </c>
      <c r="K6" s="69">
        <v>0</v>
      </c>
      <c r="L6" s="69">
        <v>0</v>
      </c>
      <c r="N6" s="82">
        <v>40962.698194444441</v>
      </c>
      <c r="O6" s="69">
        <v>3100</v>
      </c>
      <c r="P6" s="83">
        <v>445</v>
      </c>
      <c r="Q6" s="69">
        <v>445</v>
      </c>
      <c r="R6" s="69">
        <v>300</v>
      </c>
      <c r="S6" s="69">
        <v>600</v>
      </c>
      <c r="T6" s="69">
        <v>4.13</v>
      </c>
      <c r="U6" s="69">
        <v>11.94</v>
      </c>
      <c r="V6" s="69">
        <v>4786</v>
      </c>
      <c r="W6" s="69">
        <v>971</v>
      </c>
      <c r="X6" s="69">
        <v>5.0999999999999997E-2</v>
      </c>
    </row>
    <row r="7" spans="1:24">
      <c r="A7" s="82">
        <v>40962.69976851852</v>
      </c>
      <c r="B7" s="69">
        <v>3120</v>
      </c>
      <c r="C7" s="69" t="s">
        <v>14</v>
      </c>
      <c r="D7" s="69">
        <v>20</v>
      </c>
      <c r="E7" s="69">
        <v>-119.1</v>
      </c>
      <c r="F7" s="69">
        <v>7.0000000000000001E-3</v>
      </c>
      <c r="G7" s="69">
        <v>0.56599999999999995</v>
      </c>
      <c r="H7" s="69">
        <v>0.26500000000000001</v>
      </c>
      <c r="I7" s="69">
        <v>373.6</v>
      </c>
      <c r="J7" s="69">
        <v>411.4</v>
      </c>
      <c r="K7" s="69">
        <v>0</v>
      </c>
      <c r="L7" s="69">
        <v>0</v>
      </c>
      <c r="N7" s="82">
        <v>40962.69976851852</v>
      </c>
      <c r="O7" s="69">
        <v>3120</v>
      </c>
      <c r="P7" s="83">
        <v>400</v>
      </c>
      <c r="Q7" s="69">
        <v>400</v>
      </c>
      <c r="R7" s="69">
        <v>300</v>
      </c>
      <c r="S7" s="69">
        <v>600</v>
      </c>
      <c r="T7" s="69">
        <v>3.9329999999999998</v>
      </c>
      <c r="U7" s="69">
        <v>11.92</v>
      </c>
      <c r="V7" s="69">
        <v>4786</v>
      </c>
      <c r="W7" s="69">
        <v>972</v>
      </c>
      <c r="X7" s="69">
        <v>5.0999999999999997E-2</v>
      </c>
    </row>
    <row r="8" spans="1:24">
      <c r="P8" s="83"/>
    </row>
    <row r="9" spans="1:24">
      <c r="A9" s="82">
        <v>40962.659768518519</v>
      </c>
      <c r="B9" s="69">
        <v>3200</v>
      </c>
      <c r="C9" s="69" t="s">
        <v>15</v>
      </c>
      <c r="D9" s="69">
        <v>0</v>
      </c>
      <c r="E9" s="69" t="s">
        <v>343</v>
      </c>
      <c r="F9" s="69">
        <v>1.7999999999999999E-2</v>
      </c>
      <c r="G9" s="69">
        <v>0.86299999999999999</v>
      </c>
      <c r="H9" s="69">
        <v>0.70899999999999996</v>
      </c>
      <c r="I9" s="69">
        <v>167.9</v>
      </c>
      <c r="J9" s="69">
        <v>187</v>
      </c>
      <c r="K9" s="69">
        <v>0</v>
      </c>
      <c r="L9" s="69">
        <v>0</v>
      </c>
      <c r="N9" s="82">
        <v>40962.659768518519</v>
      </c>
      <c r="O9" s="69">
        <v>3200</v>
      </c>
      <c r="P9" s="83">
        <v>450</v>
      </c>
      <c r="Q9" s="69">
        <v>450</v>
      </c>
      <c r="R9" s="69">
        <v>300</v>
      </c>
      <c r="S9" s="69">
        <v>600</v>
      </c>
      <c r="T9" s="69">
        <v>3.9609999999999999</v>
      </c>
      <c r="U9" s="69">
        <v>11.92</v>
      </c>
      <c r="V9" s="69">
        <v>4786</v>
      </c>
      <c r="W9" s="69">
        <v>973</v>
      </c>
      <c r="X9" s="69">
        <v>5.0999999999999997E-2</v>
      </c>
    </row>
    <row r="10" spans="1:24">
      <c r="A10" s="82">
        <v>40962.661550925928</v>
      </c>
      <c r="B10" s="69">
        <v>3210</v>
      </c>
      <c r="C10" s="69" t="s">
        <v>15</v>
      </c>
      <c r="D10" s="69">
        <v>10</v>
      </c>
      <c r="E10" s="69" t="s">
        <v>343</v>
      </c>
      <c r="F10" s="69">
        <v>0.02</v>
      </c>
      <c r="G10" s="69">
        <v>0.91400000000000003</v>
      </c>
      <c r="H10" s="69">
        <v>0.77900000000000003</v>
      </c>
      <c r="I10" s="69">
        <v>197.4</v>
      </c>
      <c r="J10" s="69">
        <v>219.2</v>
      </c>
      <c r="K10" s="69">
        <v>0</v>
      </c>
      <c r="L10" s="69">
        <v>0</v>
      </c>
      <c r="N10" s="82">
        <v>40962.661550925928</v>
      </c>
      <c r="O10" s="69">
        <v>3210</v>
      </c>
      <c r="P10" s="83">
        <v>460</v>
      </c>
      <c r="Q10" s="69">
        <v>460</v>
      </c>
      <c r="R10" s="69">
        <v>300</v>
      </c>
      <c r="S10" s="69">
        <v>600</v>
      </c>
      <c r="T10" s="69">
        <v>3.984</v>
      </c>
      <c r="U10" s="69">
        <v>11.92</v>
      </c>
      <c r="V10" s="69">
        <v>4786</v>
      </c>
      <c r="W10" s="69">
        <v>972</v>
      </c>
      <c r="X10" s="69">
        <v>5.0999999999999997E-2</v>
      </c>
    </row>
    <row r="11" spans="1:24">
      <c r="A11" s="82">
        <v>40962.663287037038</v>
      </c>
      <c r="B11" s="69">
        <v>3220</v>
      </c>
      <c r="C11" s="69" t="s">
        <v>15</v>
      </c>
      <c r="D11" s="69">
        <v>20</v>
      </c>
      <c r="E11" s="69">
        <v>-113.4</v>
      </c>
      <c r="F11" s="69">
        <v>-0.14599999999999999</v>
      </c>
      <c r="G11" s="69">
        <v>0.29399999999999998</v>
      </c>
      <c r="H11" s="69">
        <v>-5.8049999999999997</v>
      </c>
      <c r="I11" s="69">
        <v>224.9</v>
      </c>
      <c r="J11" s="69">
        <v>249.2</v>
      </c>
      <c r="K11" s="69">
        <v>0</v>
      </c>
      <c r="L11" s="69">
        <v>0</v>
      </c>
      <c r="N11" s="82">
        <v>40962.663287037038</v>
      </c>
      <c r="O11" s="69">
        <v>3220</v>
      </c>
      <c r="P11" s="83">
        <v>460</v>
      </c>
      <c r="Q11" s="69">
        <v>460</v>
      </c>
      <c r="R11" s="69">
        <v>300</v>
      </c>
      <c r="S11" s="69">
        <v>600</v>
      </c>
      <c r="T11" s="69">
        <v>4.0090000000000003</v>
      </c>
      <c r="U11" s="69">
        <v>11.94</v>
      </c>
      <c r="V11" s="69">
        <v>4786</v>
      </c>
      <c r="W11" s="69">
        <v>972</v>
      </c>
      <c r="X11" s="69">
        <v>5.0999999999999997E-2</v>
      </c>
    </row>
    <row r="12" spans="1:24">
      <c r="A12" s="82">
        <v>40962.665694444448</v>
      </c>
      <c r="B12" s="69">
        <v>3230</v>
      </c>
      <c r="C12" s="69" t="s">
        <v>15</v>
      </c>
      <c r="D12" s="69">
        <v>30</v>
      </c>
      <c r="E12" s="69" t="s">
        <v>343</v>
      </c>
      <c r="F12" s="69">
        <v>-2E-3</v>
      </c>
      <c r="G12" s="69">
        <v>5.0999999999999997E-2</v>
      </c>
      <c r="H12" s="69">
        <v>-7.1999999999999995E-2</v>
      </c>
      <c r="I12" s="69">
        <v>248.3</v>
      </c>
      <c r="J12" s="69">
        <v>274.7</v>
      </c>
      <c r="K12" s="69">
        <v>0</v>
      </c>
      <c r="L12" s="69">
        <v>0</v>
      </c>
      <c r="N12" s="82">
        <v>40962.665694444448</v>
      </c>
      <c r="O12" s="69">
        <v>3230</v>
      </c>
      <c r="P12" s="83">
        <v>410</v>
      </c>
      <c r="Q12" s="69">
        <v>408</v>
      </c>
      <c r="R12" s="69">
        <v>300</v>
      </c>
      <c r="S12" s="69">
        <v>600</v>
      </c>
      <c r="T12" s="69">
        <v>3.7919999999999998</v>
      </c>
      <c r="U12" s="69">
        <v>12</v>
      </c>
      <c r="V12" s="69">
        <v>4786</v>
      </c>
      <c r="W12" s="69">
        <v>970</v>
      </c>
      <c r="X12" s="69">
        <v>5.0999999999999997E-2</v>
      </c>
    </row>
    <row r="13" spans="1:24">
      <c r="A13" s="82">
        <v>40962.677430555559</v>
      </c>
      <c r="B13" s="69">
        <v>3260</v>
      </c>
      <c r="C13" s="69" t="s">
        <v>15</v>
      </c>
      <c r="D13" s="84" t="s">
        <v>406</v>
      </c>
      <c r="E13" s="69">
        <v>-119.1</v>
      </c>
      <c r="F13" s="69">
        <v>-3.5000000000000003E-2</v>
      </c>
      <c r="G13" s="69">
        <v>0.13900000000000001</v>
      </c>
      <c r="H13" s="69">
        <v>-1.391</v>
      </c>
      <c r="I13" s="69">
        <v>279.89999999999998</v>
      </c>
      <c r="J13" s="69">
        <v>309.2</v>
      </c>
      <c r="K13" s="69">
        <v>0</v>
      </c>
      <c r="L13" s="69">
        <v>0</v>
      </c>
      <c r="N13" s="82">
        <v>40962.677430555559</v>
      </c>
      <c r="O13" s="69">
        <v>3260</v>
      </c>
      <c r="P13" s="83">
        <v>400</v>
      </c>
      <c r="Q13" s="69">
        <v>400</v>
      </c>
      <c r="R13" s="69">
        <v>300</v>
      </c>
      <c r="S13" s="69">
        <v>600</v>
      </c>
      <c r="T13" s="69">
        <v>4.2060000000000004</v>
      </c>
      <c r="U13" s="69">
        <v>11.98</v>
      </c>
      <c r="V13" s="69">
        <v>4786</v>
      </c>
      <c r="W13" s="69">
        <v>980</v>
      </c>
      <c r="X13" s="69">
        <v>5.0999999999999997E-2</v>
      </c>
    </row>
    <row r="14" spans="1:24">
      <c r="P14" s="83"/>
    </row>
    <row r="15" spans="1:24">
      <c r="A15" s="82">
        <v>40962.681504629632</v>
      </c>
      <c r="B15" s="69">
        <v>3300</v>
      </c>
      <c r="C15" s="69" t="s">
        <v>16</v>
      </c>
      <c r="D15" s="69">
        <v>0</v>
      </c>
      <c r="E15" s="69">
        <v>-119.1</v>
      </c>
      <c r="F15" s="69">
        <v>-0.01</v>
      </c>
      <c r="G15" s="69">
        <v>0.74399999999999999</v>
      </c>
      <c r="H15" s="69">
        <v>-0.38400000000000001</v>
      </c>
      <c r="I15" s="69">
        <v>309.7</v>
      </c>
      <c r="J15" s="69">
        <v>341.8</v>
      </c>
      <c r="K15" s="69">
        <v>0</v>
      </c>
      <c r="L15" s="69">
        <v>0</v>
      </c>
      <c r="N15" s="82">
        <v>40962.681504629632</v>
      </c>
      <c r="O15" s="69">
        <v>3300</v>
      </c>
      <c r="P15" s="83">
        <v>560</v>
      </c>
      <c r="Q15" s="69">
        <v>550</v>
      </c>
      <c r="R15" s="69">
        <v>300</v>
      </c>
      <c r="S15" s="69">
        <v>600</v>
      </c>
      <c r="T15" s="69">
        <v>4.0199999999999996</v>
      </c>
      <c r="U15" s="69">
        <v>11.94</v>
      </c>
      <c r="V15" s="69">
        <v>4786</v>
      </c>
      <c r="W15" s="69">
        <v>970</v>
      </c>
      <c r="X15" s="69">
        <v>5.0999999999999997E-2</v>
      </c>
    </row>
    <row r="16" spans="1:24">
      <c r="A16" s="82">
        <v>40962.683472222219</v>
      </c>
      <c r="B16" s="69">
        <v>3310</v>
      </c>
      <c r="C16" s="69" t="s">
        <v>16</v>
      </c>
      <c r="D16" s="69">
        <v>10</v>
      </c>
      <c r="E16" s="69">
        <v>-113.4</v>
      </c>
      <c r="F16" s="69">
        <v>-8.9999999999999993E-3</v>
      </c>
      <c r="G16" s="69">
        <v>0.63900000000000001</v>
      </c>
      <c r="H16" s="69">
        <v>-0.36599999999999999</v>
      </c>
      <c r="I16" s="69">
        <v>323.60000000000002</v>
      </c>
      <c r="J16" s="69">
        <v>356.9</v>
      </c>
      <c r="K16" s="69">
        <v>0</v>
      </c>
      <c r="L16" s="69">
        <v>0</v>
      </c>
      <c r="N16" s="82">
        <v>40962.683472222219</v>
      </c>
      <c r="O16" s="69">
        <v>3310</v>
      </c>
      <c r="P16" s="83">
        <v>530</v>
      </c>
      <c r="Q16" s="69">
        <v>520</v>
      </c>
      <c r="R16" s="69">
        <v>300</v>
      </c>
      <c r="S16" s="69">
        <v>600</v>
      </c>
      <c r="T16" s="69">
        <v>3.9870000000000001</v>
      </c>
      <c r="U16" s="69">
        <v>11.94</v>
      </c>
      <c r="V16" s="69">
        <v>4786</v>
      </c>
      <c r="W16" s="69">
        <v>969</v>
      </c>
      <c r="X16" s="69">
        <v>5.0999999999999997E-2</v>
      </c>
    </row>
    <row r="17" spans="1:24">
      <c r="A17" s="82">
        <v>40962.685833333337</v>
      </c>
      <c r="B17" s="69">
        <v>3320</v>
      </c>
      <c r="C17" s="69" t="s">
        <v>16</v>
      </c>
      <c r="D17" s="69">
        <v>20</v>
      </c>
      <c r="E17" s="69">
        <v>-119.1</v>
      </c>
      <c r="F17" s="69">
        <v>1.7999999999999999E-2</v>
      </c>
      <c r="G17" s="69">
        <v>0.81100000000000005</v>
      </c>
      <c r="H17" s="69">
        <v>0.70399999999999996</v>
      </c>
      <c r="I17" s="69">
        <v>351.9</v>
      </c>
      <c r="J17" s="69">
        <v>387.8</v>
      </c>
      <c r="K17" s="69">
        <v>0</v>
      </c>
      <c r="L17" s="69">
        <v>0</v>
      </c>
      <c r="N17" s="82">
        <v>40962.685833333337</v>
      </c>
      <c r="O17" s="69">
        <v>3320</v>
      </c>
      <c r="P17" s="83">
        <v>430</v>
      </c>
      <c r="Q17" s="69">
        <v>440</v>
      </c>
      <c r="R17" s="69">
        <v>300</v>
      </c>
      <c r="S17" s="69">
        <v>600</v>
      </c>
      <c r="T17" s="69">
        <v>3.48</v>
      </c>
      <c r="U17" s="69">
        <v>11.98</v>
      </c>
      <c r="V17" s="69">
        <v>4786</v>
      </c>
      <c r="W17" s="69">
        <v>970</v>
      </c>
      <c r="X17" s="69">
        <v>5.0999999999999997E-2</v>
      </c>
    </row>
    <row r="18" spans="1:24">
      <c r="A18" s="82">
        <v>40962.687430555554</v>
      </c>
      <c r="B18" s="69">
        <v>3330</v>
      </c>
      <c r="C18" s="69" t="s">
        <v>16</v>
      </c>
      <c r="D18" s="69">
        <v>30</v>
      </c>
      <c r="E18" s="69">
        <v>-119.1</v>
      </c>
      <c r="F18" s="69">
        <v>1.4999999999999999E-2</v>
      </c>
      <c r="G18" s="69">
        <v>0.78100000000000003</v>
      </c>
      <c r="H18" s="69">
        <v>0.60099999999999998</v>
      </c>
      <c r="I18" s="69">
        <v>367.2</v>
      </c>
      <c r="J18" s="69">
        <v>404.4</v>
      </c>
      <c r="K18" s="69">
        <v>0</v>
      </c>
      <c r="L18" s="69">
        <v>0</v>
      </c>
      <c r="N18" s="82">
        <v>40962.687430555554</v>
      </c>
      <c r="O18" s="69">
        <v>3330</v>
      </c>
      <c r="P18" s="83">
        <v>520</v>
      </c>
      <c r="Q18" s="69">
        <v>520</v>
      </c>
      <c r="R18" s="69">
        <v>300</v>
      </c>
      <c r="S18" s="69">
        <v>600</v>
      </c>
      <c r="T18" s="69">
        <v>3.9089999999999998</v>
      </c>
      <c r="U18" s="69">
        <v>11.93</v>
      </c>
      <c r="V18" s="69">
        <v>4786</v>
      </c>
      <c r="W18" s="69">
        <v>970</v>
      </c>
      <c r="X18" s="69">
        <v>5.0999999999999997E-2</v>
      </c>
    </row>
    <row r="19" spans="1:24">
      <c r="A19" s="82">
        <v>40962.679583333331</v>
      </c>
      <c r="B19" s="69">
        <v>3360</v>
      </c>
      <c r="C19" s="69" t="s">
        <v>16</v>
      </c>
      <c r="D19" s="84" t="s">
        <v>406</v>
      </c>
      <c r="E19" s="69">
        <v>-119.1</v>
      </c>
      <c r="F19" s="69">
        <v>-0.01</v>
      </c>
      <c r="G19" s="69">
        <v>0.55500000000000005</v>
      </c>
      <c r="H19" s="69">
        <v>-0.4</v>
      </c>
      <c r="I19" s="69">
        <v>295.89999999999998</v>
      </c>
      <c r="J19" s="69">
        <v>326.7</v>
      </c>
      <c r="K19" s="69">
        <v>0</v>
      </c>
      <c r="L19" s="69">
        <v>0</v>
      </c>
      <c r="N19" s="82">
        <v>40962.679583333331</v>
      </c>
      <c r="O19" s="69">
        <v>3360</v>
      </c>
      <c r="P19" s="83">
        <v>410</v>
      </c>
      <c r="Q19" s="69">
        <v>410</v>
      </c>
      <c r="R19" s="69">
        <v>300</v>
      </c>
      <c r="S19" s="69">
        <v>600</v>
      </c>
      <c r="T19" s="69">
        <v>4.2089999999999996</v>
      </c>
      <c r="U19" s="69">
        <v>12</v>
      </c>
      <c r="V19" s="69">
        <v>4786</v>
      </c>
      <c r="W19" s="69">
        <v>979</v>
      </c>
      <c r="X19" s="69">
        <v>5.0999999999999997E-2</v>
      </c>
    </row>
    <row r="20" spans="1:24">
      <c r="P20" s="83"/>
    </row>
    <row r="21" spans="1:24">
      <c r="A21" s="82">
        <v>40962.595671296294</v>
      </c>
      <c r="B21" s="69">
        <v>4160</v>
      </c>
      <c r="C21" s="69" t="s">
        <v>133</v>
      </c>
      <c r="D21" s="69">
        <v>0</v>
      </c>
      <c r="E21" s="69">
        <v>-119.1</v>
      </c>
      <c r="F21" s="69">
        <v>-1.4E-2</v>
      </c>
      <c r="G21" s="69">
        <v>0.89900000000000002</v>
      </c>
      <c r="H21" s="69">
        <v>-0.55400000000000005</v>
      </c>
      <c r="I21" s="69">
        <v>339.9</v>
      </c>
      <c r="J21" s="69">
        <v>374.7</v>
      </c>
      <c r="K21" s="69">
        <v>0</v>
      </c>
      <c r="L21" s="69">
        <v>0</v>
      </c>
      <c r="N21" s="82">
        <v>40962.595671296294</v>
      </c>
      <c r="O21" s="69">
        <v>4160</v>
      </c>
      <c r="P21" s="83">
        <v>540</v>
      </c>
      <c r="Q21" s="69">
        <v>540</v>
      </c>
      <c r="R21" s="69">
        <v>300</v>
      </c>
      <c r="S21" s="69">
        <v>600</v>
      </c>
      <c r="T21" s="69">
        <v>4.8140000000000001</v>
      </c>
      <c r="U21" s="69">
        <v>12.18</v>
      </c>
      <c r="V21" s="69">
        <v>4786</v>
      </c>
      <c r="W21" s="69">
        <v>967</v>
      </c>
      <c r="X21" s="69">
        <v>5.0999999999999997E-2</v>
      </c>
    </row>
    <row r="22" spans="1:24">
      <c r="A22" s="82">
        <v>40962.597638888888</v>
      </c>
      <c r="B22" s="69">
        <v>4110</v>
      </c>
      <c r="C22" s="69" t="s">
        <v>133</v>
      </c>
      <c r="D22" s="69">
        <v>10</v>
      </c>
      <c r="E22" s="69">
        <v>-119.1</v>
      </c>
      <c r="F22" s="69">
        <v>-2.4E-2</v>
      </c>
      <c r="G22" s="69">
        <v>0.65300000000000002</v>
      </c>
      <c r="H22" s="69">
        <v>-0.96</v>
      </c>
      <c r="I22" s="69">
        <v>351.3</v>
      </c>
      <c r="J22" s="69">
        <v>387.2</v>
      </c>
      <c r="K22" s="69">
        <v>0</v>
      </c>
      <c r="L22" s="69">
        <v>0</v>
      </c>
      <c r="N22" s="82">
        <v>40962.597638888888</v>
      </c>
      <c r="O22" s="69">
        <v>4110</v>
      </c>
      <c r="P22" s="83">
        <v>470</v>
      </c>
      <c r="Q22" s="69">
        <v>470</v>
      </c>
      <c r="R22" s="69">
        <v>300</v>
      </c>
      <c r="S22" s="69">
        <v>600</v>
      </c>
      <c r="T22" s="69">
        <v>4.931</v>
      </c>
      <c r="U22" s="69">
        <v>12.2</v>
      </c>
      <c r="V22" s="69">
        <v>4786</v>
      </c>
      <c r="W22" s="69">
        <v>967</v>
      </c>
      <c r="X22" s="69">
        <v>5.0999999999999997E-2</v>
      </c>
    </row>
    <row r="23" spans="1:24">
      <c r="A23" s="82">
        <v>40962.601342592592</v>
      </c>
      <c r="B23" s="69">
        <v>4120</v>
      </c>
      <c r="C23" s="69" t="s">
        <v>133</v>
      </c>
      <c r="D23" s="69">
        <v>20</v>
      </c>
      <c r="E23" s="69">
        <v>-119.1</v>
      </c>
      <c r="F23" s="69">
        <v>-8.0000000000000002E-3</v>
      </c>
      <c r="G23" s="69">
        <v>0.66700000000000004</v>
      </c>
      <c r="H23" s="69">
        <v>-0.316</v>
      </c>
      <c r="I23" s="69">
        <v>357.1</v>
      </c>
      <c r="J23" s="69">
        <v>393.5</v>
      </c>
      <c r="K23" s="69">
        <v>0</v>
      </c>
      <c r="L23" s="69">
        <v>0</v>
      </c>
      <c r="N23" s="82">
        <v>40962.601342592592</v>
      </c>
      <c r="O23" s="69">
        <v>4120</v>
      </c>
      <c r="P23" s="83">
        <v>405</v>
      </c>
      <c r="Q23" s="69">
        <v>405</v>
      </c>
      <c r="R23" s="69">
        <v>300</v>
      </c>
      <c r="S23" s="69">
        <v>600</v>
      </c>
      <c r="T23" s="69">
        <v>5.1139999999999999</v>
      </c>
      <c r="U23" s="69">
        <v>12.17</v>
      </c>
      <c r="V23" s="69">
        <v>4786</v>
      </c>
      <c r="W23" s="69">
        <v>968</v>
      </c>
      <c r="X23" s="69">
        <v>5.0999999999999997E-2</v>
      </c>
    </row>
    <row r="24" spans="1:24">
      <c r="A24" s="82">
        <v>40962.603032407409</v>
      </c>
      <c r="B24" s="69">
        <v>4130</v>
      </c>
      <c r="C24" s="69" t="s">
        <v>133</v>
      </c>
      <c r="D24" s="69">
        <v>30</v>
      </c>
      <c r="E24" s="69">
        <v>-119.1</v>
      </c>
      <c r="F24" s="69">
        <v>0</v>
      </c>
      <c r="G24" s="69">
        <v>0</v>
      </c>
      <c r="H24" s="69">
        <v>-2E-3</v>
      </c>
      <c r="I24" s="69">
        <v>364.4</v>
      </c>
      <c r="J24" s="69">
        <v>401.4</v>
      </c>
      <c r="K24" s="69">
        <v>0</v>
      </c>
      <c r="L24" s="69">
        <v>0</v>
      </c>
      <c r="P24" s="83"/>
    </row>
    <row r="25" spans="1:24">
      <c r="A25" s="82">
        <v>40962.594074074077</v>
      </c>
      <c r="B25" s="69">
        <v>4100</v>
      </c>
      <c r="C25" s="69" t="s">
        <v>133</v>
      </c>
      <c r="D25" s="84" t="s">
        <v>406</v>
      </c>
      <c r="E25" s="69">
        <v>-119.1</v>
      </c>
      <c r="F25" s="69">
        <v>-0.182</v>
      </c>
      <c r="G25" s="69">
        <v>0.59799999999999998</v>
      </c>
      <c r="H25" s="69">
        <v>-7.2450000000000001</v>
      </c>
      <c r="I25" s="69">
        <v>323.89999999999998</v>
      </c>
      <c r="J25" s="69">
        <v>357.2</v>
      </c>
      <c r="K25" s="69">
        <v>0</v>
      </c>
      <c r="L25" s="69">
        <v>0</v>
      </c>
      <c r="N25" s="82">
        <v>40962.594074074077</v>
      </c>
      <c r="O25" s="69">
        <v>4100</v>
      </c>
      <c r="P25" s="83">
        <v>400</v>
      </c>
      <c r="Q25" s="69">
        <v>400</v>
      </c>
      <c r="R25" s="69">
        <v>300</v>
      </c>
      <c r="S25" s="69">
        <v>600</v>
      </c>
      <c r="T25" s="69">
        <v>4.9669999999999996</v>
      </c>
      <c r="U25" s="69">
        <v>12.19</v>
      </c>
      <c r="V25" s="69">
        <v>4786</v>
      </c>
      <c r="W25" s="69">
        <v>975</v>
      </c>
      <c r="X25" s="69">
        <v>5.0999999999999997E-2</v>
      </c>
    </row>
    <row r="26" spans="1:24">
      <c r="P26" s="83"/>
    </row>
    <row r="27" spans="1:24">
      <c r="A27" s="82">
        <v>40962.570740740739</v>
      </c>
      <c r="B27" s="69">
        <v>4200</v>
      </c>
      <c r="C27" s="69" t="s">
        <v>134</v>
      </c>
      <c r="D27" s="69">
        <v>0</v>
      </c>
      <c r="E27" s="69">
        <v>-119.1</v>
      </c>
      <c r="F27" s="69">
        <v>-1.0999999999999999E-2</v>
      </c>
      <c r="G27" s="69">
        <v>0.65800000000000003</v>
      </c>
      <c r="H27" s="69">
        <v>-0.44900000000000001</v>
      </c>
      <c r="I27" s="69">
        <v>192.4</v>
      </c>
      <c r="J27" s="69">
        <v>213.8</v>
      </c>
      <c r="K27" s="69">
        <v>0</v>
      </c>
      <c r="L27" s="69">
        <v>0</v>
      </c>
      <c r="N27" s="82">
        <v>40962.570740740739</v>
      </c>
      <c r="O27" s="69">
        <v>4200</v>
      </c>
      <c r="P27" s="83">
        <v>835</v>
      </c>
      <c r="Q27" s="69">
        <v>835</v>
      </c>
      <c r="R27" s="69">
        <v>300</v>
      </c>
      <c r="S27" s="69">
        <v>600</v>
      </c>
      <c r="T27" s="69">
        <v>5.6619999999999999</v>
      </c>
      <c r="U27" s="69">
        <v>12.25</v>
      </c>
      <c r="V27" s="69">
        <v>4786</v>
      </c>
      <c r="W27" s="69">
        <v>964</v>
      </c>
      <c r="X27" s="69">
        <v>5.0999999999999997E-2</v>
      </c>
    </row>
    <row r="28" spans="1:24">
      <c r="A28" s="82">
        <v>40962.572939814818</v>
      </c>
      <c r="B28" s="69">
        <v>4210</v>
      </c>
      <c r="C28" s="69" t="s">
        <v>134</v>
      </c>
      <c r="D28" s="69">
        <v>10</v>
      </c>
      <c r="E28" s="69">
        <v>-113.4</v>
      </c>
      <c r="F28" s="69">
        <v>-3.0000000000000001E-3</v>
      </c>
      <c r="G28" s="69">
        <v>3.3000000000000002E-2</v>
      </c>
      <c r="H28" s="69">
        <v>-0.114</v>
      </c>
      <c r="I28" s="69">
        <v>222.5</v>
      </c>
      <c r="J28" s="69">
        <v>246.7</v>
      </c>
      <c r="K28" s="69">
        <v>0</v>
      </c>
      <c r="L28" s="69">
        <v>0</v>
      </c>
      <c r="N28" s="82">
        <v>40962.572939814818</v>
      </c>
      <c r="O28" s="69">
        <v>4210</v>
      </c>
      <c r="P28" s="83">
        <v>745</v>
      </c>
      <c r="Q28" s="69">
        <v>745</v>
      </c>
      <c r="R28" s="69">
        <v>300</v>
      </c>
      <c r="S28" s="69">
        <v>600</v>
      </c>
      <c r="T28" s="69">
        <v>6.2859999999999996</v>
      </c>
      <c r="U28" s="69">
        <v>12.24</v>
      </c>
      <c r="V28" s="69">
        <v>4786</v>
      </c>
      <c r="W28" s="69">
        <v>964</v>
      </c>
      <c r="X28" s="69">
        <v>5.0999999999999997E-2</v>
      </c>
    </row>
    <row r="29" spans="1:24">
      <c r="A29" s="82">
        <v>40962.578587962962</v>
      </c>
      <c r="B29" s="69">
        <v>4220</v>
      </c>
      <c r="C29" s="69" t="s">
        <v>134</v>
      </c>
      <c r="D29" s="69">
        <v>20</v>
      </c>
      <c r="E29" s="69" t="s">
        <v>343</v>
      </c>
      <c r="F29" s="69">
        <v>-3.7999999999999999E-2</v>
      </c>
      <c r="G29" s="69">
        <v>0.21</v>
      </c>
      <c r="H29" s="69">
        <v>-1.5089999999999999</v>
      </c>
      <c r="I29" s="69">
        <v>240.3</v>
      </c>
      <c r="J29" s="69">
        <v>266</v>
      </c>
      <c r="K29" s="69">
        <v>0</v>
      </c>
      <c r="L29" s="69">
        <v>0</v>
      </c>
      <c r="N29" s="82">
        <v>40962.578587962962</v>
      </c>
      <c r="O29" s="69">
        <v>4220</v>
      </c>
      <c r="P29" s="83">
        <v>730</v>
      </c>
      <c r="Q29" s="69">
        <v>730</v>
      </c>
      <c r="R29" s="69">
        <v>300</v>
      </c>
      <c r="S29" s="69">
        <v>600</v>
      </c>
      <c r="T29" s="69">
        <v>6.1719999999999997</v>
      </c>
      <c r="U29" s="69">
        <v>12.25</v>
      </c>
      <c r="V29" s="69">
        <v>4786</v>
      </c>
      <c r="W29" s="69">
        <v>966</v>
      </c>
      <c r="X29" s="69">
        <v>5.0999999999999997E-2</v>
      </c>
    </row>
    <row r="30" spans="1:24">
      <c r="A30" s="82">
        <v>40962.581250000003</v>
      </c>
      <c r="B30" s="69">
        <v>4230</v>
      </c>
      <c r="C30" s="69" t="s">
        <v>134</v>
      </c>
      <c r="D30" s="69">
        <v>30</v>
      </c>
      <c r="E30" s="69">
        <v>-119.1</v>
      </c>
      <c r="F30" s="69">
        <v>-1.4999999999999999E-2</v>
      </c>
      <c r="G30" s="69">
        <v>0.58799999999999997</v>
      </c>
      <c r="H30" s="69">
        <v>-0.58899999999999997</v>
      </c>
      <c r="I30" s="69">
        <v>264.3</v>
      </c>
      <c r="J30" s="69">
        <v>292.2</v>
      </c>
      <c r="K30" s="69">
        <v>0</v>
      </c>
      <c r="L30" s="69">
        <v>0</v>
      </c>
      <c r="N30" s="82">
        <v>40962.581250000003</v>
      </c>
      <c r="O30" s="69">
        <v>4230</v>
      </c>
      <c r="P30" s="83">
        <v>400</v>
      </c>
      <c r="Q30" s="69">
        <v>400</v>
      </c>
      <c r="R30" s="69">
        <v>300</v>
      </c>
      <c r="S30" s="69">
        <v>600</v>
      </c>
      <c r="T30" s="69">
        <v>6.3630000000000004</v>
      </c>
      <c r="U30" s="69">
        <v>12.25</v>
      </c>
      <c r="V30" s="69">
        <v>4786</v>
      </c>
      <c r="W30" s="69">
        <v>967</v>
      </c>
      <c r="X30" s="69">
        <v>5.0999999999999997E-2</v>
      </c>
    </row>
    <row r="31" spans="1:24">
      <c r="A31" s="82">
        <v>40962.583472222221</v>
      </c>
      <c r="B31" s="69">
        <v>4260</v>
      </c>
      <c r="C31" s="69" t="s">
        <v>134</v>
      </c>
      <c r="D31" s="84" t="s">
        <v>406</v>
      </c>
      <c r="E31" s="69">
        <v>-119.1</v>
      </c>
      <c r="F31" s="69">
        <v>-5.8000000000000003E-2</v>
      </c>
      <c r="G31" s="69">
        <v>0.6</v>
      </c>
      <c r="H31" s="69">
        <v>-2.2879999999999998</v>
      </c>
      <c r="I31" s="69">
        <v>285.5</v>
      </c>
      <c r="J31" s="69">
        <v>315.3</v>
      </c>
      <c r="K31" s="69">
        <v>0</v>
      </c>
      <c r="L31" s="69">
        <v>0</v>
      </c>
      <c r="N31" s="82">
        <v>40962.583472222221</v>
      </c>
      <c r="O31" s="69">
        <v>4260</v>
      </c>
      <c r="P31" s="83">
        <v>410</v>
      </c>
      <c r="Q31" s="69">
        <v>410</v>
      </c>
      <c r="R31" s="69">
        <v>300</v>
      </c>
      <c r="S31" s="69">
        <v>600</v>
      </c>
      <c r="T31" s="69">
        <v>6.1849999999999996</v>
      </c>
      <c r="U31" s="69">
        <v>12.23</v>
      </c>
      <c r="V31" s="69">
        <v>4786</v>
      </c>
      <c r="W31" s="69">
        <v>975</v>
      </c>
      <c r="X31" s="69">
        <v>5.0999999999999997E-2</v>
      </c>
    </row>
    <row r="32" spans="1:24">
      <c r="P32" s="83"/>
    </row>
    <row r="33" spans="1:25" s="86" customFormat="1">
      <c r="A33" s="85">
        <v>40962.60796296296</v>
      </c>
      <c r="B33" s="86">
        <v>4300</v>
      </c>
      <c r="C33" s="86" t="s">
        <v>152</v>
      </c>
      <c r="D33" s="86">
        <v>0</v>
      </c>
      <c r="E33" s="86">
        <v>-119.1</v>
      </c>
      <c r="F33" s="86">
        <v>-5.0000000000000001E-3</v>
      </c>
      <c r="G33" s="86">
        <v>0.36599999999999999</v>
      </c>
      <c r="H33" s="86">
        <v>-0.187</v>
      </c>
      <c r="I33" s="86">
        <v>351.6</v>
      </c>
      <c r="J33" s="86">
        <v>387.4</v>
      </c>
      <c r="K33" s="86">
        <v>0</v>
      </c>
      <c r="L33" s="86">
        <v>0</v>
      </c>
      <c r="N33" s="85">
        <v>40962.60796296296</v>
      </c>
      <c r="O33" s="86">
        <v>4300</v>
      </c>
      <c r="P33" s="87">
        <v>645</v>
      </c>
      <c r="Q33" s="86">
        <v>645</v>
      </c>
      <c r="R33" s="86">
        <v>300</v>
      </c>
      <c r="S33" s="86">
        <v>600</v>
      </c>
      <c r="T33" s="86">
        <v>4.5439999999999996</v>
      </c>
      <c r="U33" s="86">
        <v>12.15</v>
      </c>
      <c r="V33" s="86">
        <v>4786</v>
      </c>
      <c r="W33" s="86">
        <v>968</v>
      </c>
      <c r="X33" s="86">
        <v>5.0999999999999997E-2</v>
      </c>
      <c r="Y33" s="86" t="s">
        <v>414</v>
      </c>
    </row>
    <row r="34" spans="1:25" s="86" customFormat="1">
      <c r="A34" s="85">
        <v>40962.611435185187</v>
      </c>
      <c r="B34" s="86">
        <v>4310</v>
      </c>
      <c r="C34" s="86" t="s">
        <v>152</v>
      </c>
      <c r="D34" s="86">
        <v>10</v>
      </c>
      <c r="E34" s="86">
        <v>-119.1</v>
      </c>
      <c r="F34" s="86">
        <v>-5.0000000000000001E-3</v>
      </c>
      <c r="G34" s="86">
        <v>0.36599999999999999</v>
      </c>
      <c r="H34" s="86">
        <v>-0.187</v>
      </c>
      <c r="I34" s="86">
        <v>351.6</v>
      </c>
      <c r="J34" s="86">
        <v>387.4</v>
      </c>
      <c r="K34" s="86">
        <v>0</v>
      </c>
      <c r="L34" s="86">
        <v>0</v>
      </c>
      <c r="N34" s="85">
        <v>40962.611435185187</v>
      </c>
      <c r="O34" s="86">
        <v>4310</v>
      </c>
      <c r="P34" s="87">
        <v>730</v>
      </c>
      <c r="Q34" s="86">
        <v>645</v>
      </c>
      <c r="R34" s="86">
        <v>300</v>
      </c>
      <c r="S34" s="86">
        <v>600</v>
      </c>
      <c r="T34" s="86">
        <v>4.5439999999999996</v>
      </c>
      <c r="U34" s="86">
        <v>12.15</v>
      </c>
      <c r="V34" s="86">
        <v>4786</v>
      </c>
      <c r="W34" s="86">
        <v>968</v>
      </c>
      <c r="X34" s="86">
        <v>5.0999999999999997E-2</v>
      </c>
    </row>
    <row r="35" spans="1:25" s="86" customFormat="1">
      <c r="A35" s="85">
        <v>40962.613912037035</v>
      </c>
      <c r="B35" s="86">
        <v>4320</v>
      </c>
      <c r="C35" s="86" t="s">
        <v>152</v>
      </c>
      <c r="D35" s="86">
        <v>20</v>
      </c>
      <c r="E35" s="86">
        <v>-119.1</v>
      </c>
      <c r="F35" s="86">
        <v>1E-3</v>
      </c>
      <c r="G35" s="86">
        <v>1E-3</v>
      </c>
      <c r="H35" s="86">
        <v>2.5000000000000001E-2</v>
      </c>
      <c r="I35" s="86">
        <v>174.3</v>
      </c>
      <c r="J35" s="86">
        <v>194.1</v>
      </c>
      <c r="K35" s="86">
        <v>0</v>
      </c>
      <c r="L35" s="86">
        <v>0</v>
      </c>
      <c r="N35" s="85">
        <v>40962.613912037035</v>
      </c>
      <c r="O35" s="86">
        <v>4320</v>
      </c>
      <c r="P35" s="87">
        <v>460</v>
      </c>
      <c r="Q35" s="86">
        <v>460</v>
      </c>
      <c r="R35" s="86">
        <v>300</v>
      </c>
      <c r="S35" s="86">
        <v>600</v>
      </c>
      <c r="T35" s="86">
        <v>4.7329999999999997</v>
      </c>
      <c r="U35" s="86">
        <v>12.11</v>
      </c>
      <c r="V35" s="86">
        <v>4786</v>
      </c>
      <c r="W35" s="86">
        <v>968</v>
      </c>
      <c r="X35" s="86">
        <v>5.0999999999999997E-2</v>
      </c>
    </row>
    <row r="36" spans="1:25">
      <c r="A36" s="82"/>
      <c r="N36" s="82"/>
      <c r="P36" s="83"/>
    </row>
    <row r="37" spans="1:25">
      <c r="A37" s="82">
        <v>40962.50854166667</v>
      </c>
      <c r="B37" s="69">
        <v>5100</v>
      </c>
      <c r="C37" s="69" t="s">
        <v>167</v>
      </c>
      <c r="D37" s="69">
        <v>0</v>
      </c>
      <c r="E37" s="69">
        <v>-119.1</v>
      </c>
      <c r="F37" s="69">
        <v>-8.0000000000000002E-3</v>
      </c>
      <c r="G37" s="69">
        <v>0.65300000000000002</v>
      </c>
      <c r="H37" s="69">
        <v>-0.32</v>
      </c>
      <c r="I37" s="69">
        <v>268.5</v>
      </c>
      <c r="J37" s="69">
        <v>296.8</v>
      </c>
      <c r="K37" s="69">
        <v>0</v>
      </c>
      <c r="L37" s="69">
        <v>0</v>
      </c>
      <c r="N37" s="82">
        <v>40962.50854166667</v>
      </c>
      <c r="O37" s="69">
        <v>5100</v>
      </c>
      <c r="P37" s="83">
        <v>540</v>
      </c>
      <c r="Q37" s="69">
        <v>540</v>
      </c>
      <c r="R37" s="69">
        <v>300</v>
      </c>
      <c r="S37" s="69">
        <v>600</v>
      </c>
      <c r="T37" s="69">
        <v>5.9050000000000002</v>
      </c>
      <c r="U37" s="69">
        <v>12.16</v>
      </c>
      <c r="V37" s="69">
        <v>4786</v>
      </c>
      <c r="W37" s="69">
        <v>968</v>
      </c>
      <c r="X37" s="69">
        <v>5.0999999999999997E-2</v>
      </c>
    </row>
    <row r="38" spans="1:25">
      <c r="A38" s="82">
        <v>40962.51053240741</v>
      </c>
      <c r="B38" s="69">
        <v>5110</v>
      </c>
      <c r="C38" s="69" t="s">
        <v>167</v>
      </c>
      <c r="D38" s="69">
        <v>10</v>
      </c>
      <c r="E38" s="69">
        <v>-119.1</v>
      </c>
      <c r="F38" s="69">
        <v>0</v>
      </c>
      <c r="G38" s="69">
        <v>1E-3</v>
      </c>
      <c r="H38" s="69">
        <v>-7.0000000000000001E-3</v>
      </c>
      <c r="I38" s="69">
        <v>287.5</v>
      </c>
      <c r="J38" s="69">
        <v>317.60000000000002</v>
      </c>
      <c r="K38" s="69">
        <v>0</v>
      </c>
      <c r="L38" s="69">
        <v>0</v>
      </c>
      <c r="N38" s="82">
        <v>40962.51053240741</v>
      </c>
      <c r="O38" s="69">
        <v>5110</v>
      </c>
      <c r="P38" s="83">
        <v>470</v>
      </c>
      <c r="Q38" s="69">
        <v>465</v>
      </c>
      <c r="R38" s="69">
        <v>300</v>
      </c>
      <c r="S38" s="69">
        <v>600</v>
      </c>
      <c r="T38" s="69">
        <v>5.93</v>
      </c>
      <c r="U38" s="69">
        <v>12.15</v>
      </c>
      <c r="V38" s="69">
        <v>4786</v>
      </c>
      <c r="W38" s="69">
        <v>967</v>
      </c>
      <c r="X38" s="69">
        <v>5.0999999999999997E-2</v>
      </c>
    </row>
    <row r="39" spans="1:25">
      <c r="A39" s="82">
        <v>40962.517384259256</v>
      </c>
      <c r="B39" s="69">
        <v>5160</v>
      </c>
      <c r="C39" s="69" t="s">
        <v>167</v>
      </c>
      <c r="D39" s="84" t="s">
        <v>406</v>
      </c>
      <c r="E39" s="69">
        <v>-119.1</v>
      </c>
      <c r="F39" s="69">
        <v>-7.0000000000000001E-3</v>
      </c>
      <c r="G39" s="69">
        <v>0.219</v>
      </c>
      <c r="H39" s="69">
        <v>-0.29099999999999998</v>
      </c>
      <c r="I39" s="69">
        <v>320</v>
      </c>
      <c r="J39" s="69">
        <v>353</v>
      </c>
      <c r="K39" s="69">
        <v>0</v>
      </c>
      <c r="L39" s="69">
        <v>0</v>
      </c>
      <c r="N39" s="82">
        <v>40962.517384259256</v>
      </c>
      <c r="O39" s="69">
        <v>5160</v>
      </c>
      <c r="P39" s="83">
        <v>410</v>
      </c>
      <c r="Q39" s="69">
        <v>410</v>
      </c>
      <c r="R39" s="69">
        <v>300</v>
      </c>
      <c r="S39" s="69">
        <v>600</v>
      </c>
      <c r="T39" s="69">
        <v>5.4790000000000001</v>
      </c>
      <c r="U39" s="69">
        <v>12.09</v>
      </c>
      <c r="V39" s="69">
        <v>4786</v>
      </c>
      <c r="W39" s="69">
        <v>976</v>
      </c>
      <c r="X39" s="69">
        <v>5.0999999999999997E-2</v>
      </c>
    </row>
    <row r="40" spans="1:25">
      <c r="P40" s="83"/>
    </row>
    <row r="41" spans="1:25">
      <c r="A41" s="82">
        <v>40962.472986111112</v>
      </c>
      <c r="B41" s="69">
        <v>5200</v>
      </c>
      <c r="C41" s="69" t="s">
        <v>168</v>
      </c>
      <c r="D41" s="69">
        <v>0</v>
      </c>
      <c r="E41" s="69">
        <v>-113.4</v>
      </c>
      <c r="F41" s="69">
        <v>-5.1999999999999998E-2</v>
      </c>
      <c r="G41" s="69">
        <v>0.31</v>
      </c>
      <c r="H41" s="69">
        <v>-2.02</v>
      </c>
      <c r="I41" s="69">
        <v>174.7</v>
      </c>
      <c r="J41" s="69">
        <v>194.5</v>
      </c>
      <c r="K41" s="69">
        <v>0</v>
      </c>
      <c r="L41" s="69">
        <v>0</v>
      </c>
      <c r="N41" s="82">
        <v>40962.472986111112</v>
      </c>
      <c r="O41" s="69">
        <v>5200</v>
      </c>
      <c r="P41" s="83">
        <v>800</v>
      </c>
      <c r="Q41" s="69">
        <v>800</v>
      </c>
      <c r="R41" s="69">
        <v>300</v>
      </c>
      <c r="S41" s="69">
        <v>600</v>
      </c>
      <c r="T41" s="69">
        <v>6.6520000000000001</v>
      </c>
      <c r="U41" s="69">
        <v>12.12</v>
      </c>
      <c r="V41" s="69">
        <v>4786</v>
      </c>
      <c r="W41" s="69">
        <v>966</v>
      </c>
      <c r="X41" s="69">
        <v>5.0999999999999997E-2</v>
      </c>
    </row>
    <row r="42" spans="1:25">
      <c r="A42" s="82">
        <v>40962.49590277778</v>
      </c>
      <c r="B42" s="69">
        <v>5210</v>
      </c>
      <c r="C42" s="69" t="s">
        <v>168</v>
      </c>
      <c r="D42" s="69">
        <v>10</v>
      </c>
      <c r="E42" s="69">
        <v>-113.4</v>
      </c>
      <c r="F42" s="69">
        <v>-5.1999999999999998E-2</v>
      </c>
      <c r="G42" s="69">
        <v>6.3E-2</v>
      </c>
      <c r="H42" s="69">
        <v>-2.02</v>
      </c>
      <c r="I42" s="69">
        <v>174.7</v>
      </c>
      <c r="J42" s="69">
        <v>194.5</v>
      </c>
      <c r="K42" s="69">
        <v>0</v>
      </c>
      <c r="L42" s="69">
        <v>0</v>
      </c>
      <c r="N42" s="82">
        <v>40962.49590277778</v>
      </c>
      <c r="O42" s="69">
        <v>5210</v>
      </c>
      <c r="P42" s="83">
        <v>560</v>
      </c>
      <c r="Q42" s="69">
        <v>560</v>
      </c>
      <c r="R42" s="69">
        <v>300</v>
      </c>
      <c r="S42" s="69">
        <v>600</v>
      </c>
      <c r="T42" s="69">
        <v>6.875</v>
      </c>
      <c r="U42" s="69">
        <v>12.18</v>
      </c>
      <c r="V42" s="69">
        <v>4786</v>
      </c>
      <c r="W42" s="69">
        <v>967</v>
      </c>
      <c r="X42" s="69">
        <v>5.0999999999999997E-2</v>
      </c>
    </row>
    <row r="43" spans="1:25">
      <c r="A43" s="82">
        <v>40962.499189814815</v>
      </c>
      <c r="B43" s="69">
        <v>5220</v>
      </c>
      <c r="C43" s="69" t="s">
        <v>168</v>
      </c>
      <c r="D43" s="69">
        <v>20</v>
      </c>
      <c r="E43" s="69">
        <v>-119.1</v>
      </c>
      <c r="F43" s="69">
        <v>-2.7E-2</v>
      </c>
      <c r="G43" s="69">
        <v>0.69599999999999995</v>
      </c>
      <c r="H43" s="69">
        <v>-1.0660000000000001</v>
      </c>
      <c r="I43" s="69">
        <v>206</v>
      </c>
      <c r="J43" s="69">
        <v>228.6</v>
      </c>
      <c r="K43" s="69">
        <v>0</v>
      </c>
      <c r="L43" s="69">
        <v>0</v>
      </c>
      <c r="N43" s="82">
        <v>40962.499189814815</v>
      </c>
      <c r="O43" s="69">
        <v>5220</v>
      </c>
      <c r="P43" s="83">
        <v>420</v>
      </c>
      <c r="Q43" s="69">
        <v>420</v>
      </c>
      <c r="R43" s="69">
        <v>300</v>
      </c>
      <c r="S43" s="69">
        <v>600</v>
      </c>
      <c r="T43" s="69">
        <v>6.26</v>
      </c>
      <c r="U43" s="69">
        <v>12.17</v>
      </c>
      <c r="V43" s="69">
        <v>4786</v>
      </c>
      <c r="W43" s="69">
        <v>966</v>
      </c>
      <c r="X43" s="69">
        <v>5.0999999999999997E-2</v>
      </c>
    </row>
    <row r="44" spans="1:25">
      <c r="A44" s="82">
        <v>40962.490787037037</v>
      </c>
      <c r="B44" s="69">
        <v>5260</v>
      </c>
      <c r="C44" s="69" t="s">
        <v>168</v>
      </c>
      <c r="D44" s="84" t="s">
        <v>406</v>
      </c>
      <c r="E44" s="69">
        <v>-119.1</v>
      </c>
      <c r="F44" s="69">
        <v>-1.7000000000000001E-2</v>
      </c>
      <c r="G44" s="69">
        <v>0.11799999999999999</v>
      </c>
      <c r="H44" s="69">
        <v>-0.65800000000000003</v>
      </c>
      <c r="I44" s="69">
        <v>283.7</v>
      </c>
      <c r="J44" s="69">
        <v>313.39999999999998</v>
      </c>
      <c r="K44" s="69">
        <v>0</v>
      </c>
      <c r="L44" s="69">
        <v>0</v>
      </c>
      <c r="N44" s="82">
        <v>40962.490787037037</v>
      </c>
      <c r="O44" s="69">
        <v>5260</v>
      </c>
      <c r="P44" s="83">
        <v>410</v>
      </c>
      <c r="Q44" s="69">
        <v>410</v>
      </c>
      <c r="R44" s="69">
        <v>300</v>
      </c>
      <c r="S44" s="69">
        <v>600</v>
      </c>
      <c r="T44" s="69">
        <v>7.9820000000000002</v>
      </c>
      <c r="U44" s="69">
        <v>12.23</v>
      </c>
      <c r="V44" s="69">
        <v>4786</v>
      </c>
      <c r="W44" s="69">
        <v>974</v>
      </c>
      <c r="X44" s="69">
        <v>5.0999999999999997E-2</v>
      </c>
    </row>
    <row r="45" spans="1:25">
      <c r="P45" s="83"/>
    </row>
    <row r="46" spans="1:25">
      <c r="A46" s="82">
        <v>40962.473101851851</v>
      </c>
      <c r="B46" s="69">
        <v>5300</v>
      </c>
      <c r="C46" s="69" t="s">
        <v>169</v>
      </c>
      <c r="D46" s="69">
        <v>0</v>
      </c>
      <c r="E46" s="69">
        <v>-113.4</v>
      </c>
      <c r="F46" s="69">
        <v>9.2999999999999999E-2</v>
      </c>
      <c r="G46" s="69">
        <v>0.315</v>
      </c>
      <c r="H46" s="69">
        <v>3.6360000000000001</v>
      </c>
      <c r="I46" s="69">
        <v>175.3</v>
      </c>
      <c r="J46" s="69">
        <v>195.1</v>
      </c>
      <c r="K46" s="69">
        <v>0</v>
      </c>
      <c r="L46" s="69">
        <v>0</v>
      </c>
      <c r="N46" s="82">
        <v>40962.473101851851</v>
      </c>
      <c r="O46" s="69">
        <v>5300</v>
      </c>
      <c r="P46" s="83">
        <v>800</v>
      </c>
      <c r="Q46" s="69">
        <v>800</v>
      </c>
      <c r="R46" s="69">
        <v>300</v>
      </c>
      <c r="S46" s="69">
        <v>600</v>
      </c>
      <c r="T46" s="69">
        <v>8.6</v>
      </c>
      <c r="U46" s="69">
        <v>12.26</v>
      </c>
      <c r="V46" s="69">
        <v>4786</v>
      </c>
      <c r="W46" s="69">
        <v>965</v>
      </c>
      <c r="X46" s="69">
        <v>5.0999999999999997E-2</v>
      </c>
    </row>
    <row r="47" spans="1:25">
      <c r="A47" s="82">
        <v>40962.476666666669</v>
      </c>
      <c r="B47" s="69">
        <v>5310</v>
      </c>
      <c r="C47" s="69" t="s">
        <v>169</v>
      </c>
      <c r="D47" s="69">
        <v>10</v>
      </c>
      <c r="E47" s="69">
        <v>-119.1</v>
      </c>
      <c r="F47" s="69">
        <v>0.11799999999999999</v>
      </c>
      <c r="G47" s="69">
        <v>0.70199999999999996</v>
      </c>
      <c r="H47" s="69">
        <v>4.625</v>
      </c>
      <c r="I47" s="69">
        <v>205.6</v>
      </c>
      <c r="J47" s="69">
        <v>228.1</v>
      </c>
      <c r="K47" s="69">
        <v>0</v>
      </c>
      <c r="L47" s="69">
        <v>0</v>
      </c>
      <c r="N47" s="82">
        <v>40962.476666666669</v>
      </c>
      <c r="O47" s="69">
        <v>5310</v>
      </c>
      <c r="P47" s="83">
        <v>760</v>
      </c>
      <c r="Q47" s="69">
        <v>760</v>
      </c>
      <c r="R47" s="69">
        <v>300</v>
      </c>
      <c r="S47" s="69">
        <v>600</v>
      </c>
      <c r="T47" s="69">
        <v>8.17</v>
      </c>
      <c r="U47" s="69">
        <v>12.26</v>
      </c>
      <c r="V47" s="69">
        <v>4786</v>
      </c>
      <c r="W47" s="69">
        <v>968</v>
      </c>
      <c r="X47" s="69">
        <v>5.0999999999999997E-2</v>
      </c>
    </row>
    <row r="48" spans="1:25">
      <c r="A48" s="82">
        <v>40962.479166666664</v>
      </c>
      <c r="B48" s="69">
        <v>5320</v>
      </c>
      <c r="C48" s="69" t="s">
        <v>169</v>
      </c>
      <c r="D48" s="69">
        <v>20</v>
      </c>
      <c r="E48" s="69" t="s">
        <v>343</v>
      </c>
      <c r="F48" s="69">
        <v>-0.09</v>
      </c>
      <c r="G48" s="69">
        <v>0.90200000000000002</v>
      </c>
      <c r="H48" s="69">
        <v>-3.5030000000000001</v>
      </c>
      <c r="I48" s="69">
        <v>234.1</v>
      </c>
      <c r="J48" s="69">
        <v>259.2</v>
      </c>
      <c r="K48" s="69">
        <v>0</v>
      </c>
      <c r="L48" s="69">
        <v>0</v>
      </c>
      <c r="N48" s="82">
        <v>40962.479166666664</v>
      </c>
      <c r="O48" s="69">
        <v>5320</v>
      </c>
      <c r="P48" s="83">
        <v>520</v>
      </c>
      <c r="Q48" s="69">
        <v>520</v>
      </c>
      <c r="R48" s="69">
        <v>300</v>
      </c>
      <c r="S48" s="69">
        <v>600</v>
      </c>
      <c r="T48" s="69">
        <v>8.25</v>
      </c>
      <c r="U48" s="69">
        <v>12.26</v>
      </c>
      <c r="V48" s="69">
        <v>4786</v>
      </c>
      <c r="W48" s="69">
        <v>967</v>
      </c>
      <c r="X48" s="69">
        <v>5.0999999999999997E-2</v>
      </c>
    </row>
    <row r="49" spans="1:24">
      <c r="A49" s="82">
        <v>40962.481759259259</v>
      </c>
      <c r="B49" s="69">
        <v>5360</v>
      </c>
      <c r="C49" s="69" t="s">
        <v>169</v>
      </c>
      <c r="D49" s="84" t="s">
        <v>406</v>
      </c>
      <c r="E49" s="69">
        <v>-119.1</v>
      </c>
      <c r="F49" s="69">
        <v>3.0000000000000001E-3</v>
      </c>
      <c r="G49" s="69">
        <v>6.0000000000000001E-3</v>
      </c>
      <c r="H49" s="69">
        <v>0.105</v>
      </c>
      <c r="I49" s="69">
        <v>257.10000000000002</v>
      </c>
      <c r="J49" s="69">
        <v>284.3</v>
      </c>
      <c r="K49" s="69">
        <v>0</v>
      </c>
      <c r="L49" s="69">
        <v>0</v>
      </c>
      <c r="N49" s="82">
        <v>40962.481759259259</v>
      </c>
      <c r="O49" s="69">
        <v>5360</v>
      </c>
      <c r="P49" s="83">
        <v>410</v>
      </c>
      <c r="Q49" s="69">
        <v>410</v>
      </c>
      <c r="R49" s="69">
        <v>300</v>
      </c>
      <c r="S49" s="69">
        <v>600</v>
      </c>
      <c r="T49" s="69">
        <v>7.9210000000000003</v>
      </c>
      <c r="U49" s="69">
        <v>12.23</v>
      </c>
      <c r="V49" s="69">
        <v>4786</v>
      </c>
      <c r="W49" s="69">
        <v>974</v>
      </c>
      <c r="X49" s="69">
        <v>5.0999999999999997E-2</v>
      </c>
    </row>
    <row r="52" spans="1:24">
      <c r="A52" s="88" t="s">
        <v>354</v>
      </c>
    </row>
    <row r="53" spans="1:24">
      <c r="J53" s="79" t="s">
        <v>409</v>
      </c>
    </row>
    <row r="54" spans="1:24">
      <c r="J54" s="79" t="s">
        <v>367</v>
      </c>
      <c r="K54" s="79"/>
      <c r="N54" s="89"/>
      <c r="O54" s="89"/>
      <c r="P54" s="89"/>
      <c r="Q54" s="89"/>
      <c r="R54" s="89"/>
      <c r="S54" s="89"/>
      <c r="T54" s="89"/>
    </row>
    <row r="55" spans="1:24">
      <c r="A55" s="90" t="s">
        <v>294</v>
      </c>
      <c r="B55" s="90" t="s">
        <v>356</v>
      </c>
      <c r="C55" s="90" t="s">
        <v>357</v>
      </c>
      <c r="D55" s="90" t="s">
        <v>358</v>
      </c>
      <c r="E55" s="90" t="s">
        <v>373</v>
      </c>
      <c r="F55" s="90" t="s">
        <v>361</v>
      </c>
      <c r="G55" s="90" t="s">
        <v>359</v>
      </c>
      <c r="H55" s="90" t="s">
        <v>362</v>
      </c>
      <c r="I55" s="90" t="s">
        <v>408</v>
      </c>
      <c r="J55" s="90" t="s">
        <v>362</v>
      </c>
      <c r="K55" s="90" t="s">
        <v>410</v>
      </c>
      <c r="L55" s="90" t="s">
        <v>411</v>
      </c>
      <c r="M55" s="90" t="s">
        <v>412</v>
      </c>
      <c r="N55" s="91" t="s">
        <v>413</v>
      </c>
      <c r="O55" s="89"/>
      <c r="P55" s="89"/>
      <c r="Q55" s="89"/>
      <c r="R55" s="90"/>
      <c r="S55" s="89"/>
      <c r="T55" s="89"/>
      <c r="U55" s="89"/>
    </row>
    <row r="56" spans="1:24">
      <c r="A56" s="70" t="s">
        <v>161</v>
      </c>
      <c r="B56" s="70" t="s">
        <v>167</v>
      </c>
      <c r="C56" s="70">
        <f>SUM(E56:E59)</f>
        <v>28</v>
      </c>
      <c r="D56" s="70">
        <v>1</v>
      </c>
      <c r="E56" s="70">
        <v>8</v>
      </c>
      <c r="F56" s="70">
        <v>8</v>
      </c>
      <c r="G56" s="92" t="s">
        <v>366</v>
      </c>
      <c r="H56" s="93" t="s">
        <v>363</v>
      </c>
      <c r="I56" s="70">
        <v>90.07</v>
      </c>
      <c r="J56" s="76">
        <f t="shared" ref="J56:J96" si="0">(I56-17.6)/1000/(250/1000000)</f>
        <v>289.87999999999994</v>
      </c>
      <c r="K56" s="89">
        <v>0.3</v>
      </c>
      <c r="L56" s="89">
        <v>34.1</v>
      </c>
      <c r="M56" s="89">
        <f>((L56-32)*(5/9))</f>
        <v>1.1666666666666674</v>
      </c>
      <c r="N56" s="93"/>
      <c r="O56" s="94"/>
      <c r="P56" s="95"/>
      <c r="Q56" s="89"/>
      <c r="R56" s="93"/>
      <c r="S56" s="89"/>
      <c r="T56" s="89"/>
      <c r="U56" s="89"/>
    </row>
    <row r="57" spans="1:24">
      <c r="A57" s="70" t="s">
        <v>161</v>
      </c>
      <c r="B57" s="70" t="s">
        <v>167</v>
      </c>
      <c r="C57" s="70"/>
      <c r="D57" s="70">
        <v>2</v>
      </c>
      <c r="E57" s="70">
        <v>9</v>
      </c>
      <c r="F57" s="70">
        <v>17</v>
      </c>
      <c r="G57" s="92" t="s">
        <v>375</v>
      </c>
      <c r="H57" s="93" t="s">
        <v>363</v>
      </c>
      <c r="I57" s="70">
        <v>137.16</v>
      </c>
      <c r="J57" s="76">
        <f t="shared" si="0"/>
        <v>478.24</v>
      </c>
      <c r="K57" s="89">
        <v>0.8</v>
      </c>
      <c r="L57" s="89"/>
      <c r="M57" s="89"/>
      <c r="O57" s="94"/>
      <c r="P57" s="89"/>
      <c r="Q57" s="89"/>
      <c r="R57" s="93"/>
      <c r="S57" s="89"/>
      <c r="T57" s="89"/>
      <c r="U57" s="89"/>
    </row>
    <row r="58" spans="1:24">
      <c r="A58" s="70" t="s">
        <v>161</v>
      </c>
      <c r="B58" s="70" t="s">
        <v>167</v>
      </c>
      <c r="C58" s="70"/>
      <c r="D58" s="70">
        <v>3</v>
      </c>
      <c r="E58" s="70">
        <v>4</v>
      </c>
      <c r="F58" s="70">
        <v>21</v>
      </c>
      <c r="G58" s="92"/>
      <c r="H58" s="93" t="s">
        <v>363</v>
      </c>
      <c r="I58" s="70">
        <v>85.14</v>
      </c>
      <c r="J58" s="76">
        <f t="shared" si="0"/>
        <v>270.15999999999997</v>
      </c>
      <c r="K58" s="89"/>
      <c r="L58" s="89"/>
      <c r="M58" s="89"/>
      <c r="O58" s="94"/>
      <c r="P58" s="89"/>
      <c r="Q58" s="89"/>
      <c r="R58" s="93"/>
      <c r="S58" s="89"/>
      <c r="T58" s="89"/>
      <c r="U58" s="89"/>
    </row>
    <row r="59" spans="1:24">
      <c r="A59" s="96" t="s">
        <v>161</v>
      </c>
      <c r="B59" s="96" t="s">
        <v>167</v>
      </c>
      <c r="C59" s="96"/>
      <c r="D59" s="96">
        <v>4</v>
      </c>
      <c r="E59" s="96">
        <v>7</v>
      </c>
      <c r="F59" s="96">
        <v>28</v>
      </c>
      <c r="G59" s="97" t="s">
        <v>407</v>
      </c>
      <c r="H59" s="96" t="s">
        <v>363</v>
      </c>
      <c r="I59" s="96">
        <v>176.5</v>
      </c>
      <c r="J59" s="98">
        <f t="shared" si="0"/>
        <v>635.6</v>
      </c>
      <c r="K59" s="99"/>
      <c r="L59" s="99"/>
      <c r="M59" s="99"/>
      <c r="N59" s="99"/>
      <c r="O59" s="94"/>
      <c r="P59" s="89"/>
      <c r="Q59" s="89"/>
      <c r="R59" s="93"/>
      <c r="S59" s="89"/>
      <c r="T59" s="89"/>
      <c r="U59" s="89"/>
    </row>
    <row r="60" spans="1:24">
      <c r="A60" s="70" t="s">
        <v>161</v>
      </c>
      <c r="B60" s="70" t="s">
        <v>168</v>
      </c>
      <c r="C60" s="70">
        <f>SUM(E60:E63)</f>
        <v>29</v>
      </c>
      <c r="D60" s="70">
        <v>1</v>
      </c>
      <c r="E60" s="70">
        <v>6</v>
      </c>
      <c r="F60" s="70">
        <v>6</v>
      </c>
      <c r="G60" s="100" t="s">
        <v>366</v>
      </c>
      <c r="H60" s="93" t="s">
        <v>363</v>
      </c>
      <c r="I60" s="70">
        <v>94.67</v>
      </c>
      <c r="J60" s="76">
        <f t="shared" si="0"/>
        <v>308.27999999999997</v>
      </c>
      <c r="K60" s="89">
        <v>0.1</v>
      </c>
      <c r="L60" s="89">
        <v>32.5</v>
      </c>
      <c r="M60" s="89">
        <f>((L60-32)*(5/9))</f>
        <v>0.27777777777777779</v>
      </c>
      <c r="O60" s="94"/>
      <c r="P60" s="95"/>
      <c r="Q60" s="89"/>
      <c r="R60" s="93"/>
      <c r="S60" s="89"/>
      <c r="T60" s="89"/>
      <c r="U60" s="89"/>
    </row>
    <row r="61" spans="1:24">
      <c r="A61" s="70" t="s">
        <v>161</v>
      </c>
      <c r="B61" s="70" t="s">
        <v>168</v>
      </c>
      <c r="C61" s="70"/>
      <c r="D61" s="70">
        <v>2</v>
      </c>
      <c r="E61" s="70">
        <f>F61-F60</f>
        <v>9</v>
      </c>
      <c r="F61" s="70">
        <v>15</v>
      </c>
      <c r="G61" s="92" t="s">
        <v>375</v>
      </c>
      <c r="H61" s="93" t="s">
        <v>363</v>
      </c>
      <c r="I61" s="70">
        <v>88.04</v>
      </c>
      <c r="J61" s="76">
        <f t="shared" si="0"/>
        <v>281.76</v>
      </c>
      <c r="K61" s="101">
        <v>0.5</v>
      </c>
      <c r="L61" s="89"/>
      <c r="O61" s="94"/>
      <c r="P61" s="89"/>
      <c r="Q61" s="89"/>
      <c r="R61" s="93"/>
      <c r="S61" s="89"/>
      <c r="T61" s="89"/>
      <c r="U61" s="89"/>
    </row>
    <row r="62" spans="1:24">
      <c r="A62" s="70" t="s">
        <v>161</v>
      </c>
      <c r="B62" s="70" t="s">
        <v>168</v>
      </c>
      <c r="C62" s="70"/>
      <c r="D62" s="70">
        <v>3</v>
      </c>
      <c r="E62" s="70">
        <f>F62-F61</f>
        <v>6</v>
      </c>
      <c r="F62" s="70">
        <v>21</v>
      </c>
      <c r="G62" s="92"/>
      <c r="H62" s="93" t="s">
        <v>363</v>
      </c>
      <c r="I62" s="70">
        <v>112.01</v>
      </c>
      <c r="J62" s="76">
        <f t="shared" si="0"/>
        <v>377.64</v>
      </c>
      <c r="K62" s="89"/>
      <c r="L62" s="89"/>
      <c r="M62" s="89"/>
      <c r="O62" s="94"/>
      <c r="P62" s="89"/>
      <c r="Q62" s="89"/>
      <c r="R62" s="93"/>
      <c r="S62" s="89"/>
      <c r="T62" s="89"/>
      <c r="U62" s="89"/>
    </row>
    <row r="63" spans="1:24">
      <c r="A63" s="96" t="s">
        <v>161</v>
      </c>
      <c r="B63" s="96" t="s">
        <v>168</v>
      </c>
      <c r="C63" s="96"/>
      <c r="D63" s="96">
        <v>4</v>
      </c>
      <c r="E63" s="96">
        <f>F63-F62</f>
        <v>8</v>
      </c>
      <c r="F63" s="96">
        <v>29</v>
      </c>
      <c r="G63" s="97" t="s">
        <v>407</v>
      </c>
      <c r="H63" s="96" t="s">
        <v>363</v>
      </c>
      <c r="I63" s="96">
        <v>135.09</v>
      </c>
      <c r="J63" s="98">
        <f t="shared" si="0"/>
        <v>469.96000000000004</v>
      </c>
      <c r="K63" s="99"/>
      <c r="L63" s="99"/>
      <c r="M63" s="99"/>
      <c r="N63" s="99"/>
      <c r="O63" s="94"/>
      <c r="Q63" s="89"/>
      <c r="S63" s="89"/>
      <c r="T63" s="89"/>
      <c r="U63" s="89"/>
    </row>
    <row r="64" spans="1:24">
      <c r="A64" s="70" t="s">
        <v>161</v>
      </c>
      <c r="B64" s="70" t="s">
        <v>169</v>
      </c>
      <c r="C64" s="70">
        <f>SUM(E64:E66)</f>
        <v>22</v>
      </c>
      <c r="D64" s="70">
        <v>1</v>
      </c>
      <c r="E64" s="70">
        <v>7</v>
      </c>
      <c r="F64" s="70">
        <v>7</v>
      </c>
      <c r="G64" s="100" t="s">
        <v>366</v>
      </c>
      <c r="H64" s="70" t="s">
        <v>363</v>
      </c>
      <c r="I64" s="102">
        <v>85</v>
      </c>
      <c r="J64" s="76">
        <f t="shared" si="0"/>
        <v>269.60000000000002</v>
      </c>
      <c r="K64" s="89">
        <v>0.2</v>
      </c>
      <c r="L64" s="89">
        <v>31.8</v>
      </c>
      <c r="M64" s="89">
        <f>((L64-32)*(5/9))</f>
        <v>-0.11111111111111072</v>
      </c>
      <c r="O64" s="94"/>
      <c r="P64" s="89"/>
      <c r="Q64" s="89"/>
      <c r="R64" s="93"/>
      <c r="S64" s="89"/>
      <c r="T64" s="89"/>
      <c r="U64" s="89"/>
    </row>
    <row r="65" spans="1:21">
      <c r="A65" s="70" t="s">
        <v>161</v>
      </c>
      <c r="B65" s="70" t="s">
        <v>169</v>
      </c>
      <c r="C65" s="70"/>
      <c r="D65" s="70">
        <v>2</v>
      </c>
      <c r="E65" s="70">
        <f>F65-F64</f>
        <v>8</v>
      </c>
      <c r="F65" s="70">
        <v>15</v>
      </c>
      <c r="G65" s="92" t="s">
        <v>375</v>
      </c>
      <c r="H65" s="93" t="s">
        <v>363</v>
      </c>
      <c r="I65" s="102">
        <v>149.16999999999999</v>
      </c>
      <c r="J65" s="76">
        <f t="shared" si="0"/>
        <v>526.28</v>
      </c>
      <c r="K65" s="101">
        <v>0.5</v>
      </c>
      <c r="L65" s="101"/>
      <c r="M65" s="101"/>
      <c r="O65" s="94"/>
      <c r="P65" s="89"/>
      <c r="Q65" s="89"/>
      <c r="R65" s="93"/>
      <c r="S65" s="89"/>
      <c r="T65" s="89"/>
      <c r="U65" s="89"/>
    </row>
    <row r="66" spans="1:21" s="89" customFormat="1">
      <c r="A66" s="96" t="s">
        <v>161</v>
      </c>
      <c r="B66" s="96" t="s">
        <v>169</v>
      </c>
      <c r="C66" s="96"/>
      <c r="D66" s="96">
        <v>3</v>
      </c>
      <c r="E66" s="96">
        <f>F66-F65</f>
        <v>7</v>
      </c>
      <c r="F66" s="96">
        <v>22</v>
      </c>
      <c r="G66" s="97" t="s">
        <v>407</v>
      </c>
      <c r="H66" s="96" t="s">
        <v>363</v>
      </c>
      <c r="I66" s="103">
        <v>150.88</v>
      </c>
      <c r="J66" s="98">
        <f t="shared" si="0"/>
        <v>533.12</v>
      </c>
      <c r="K66" s="99"/>
      <c r="L66" s="99"/>
      <c r="M66" s="99"/>
      <c r="N66" s="99"/>
      <c r="O66" s="94"/>
      <c r="R66" s="93"/>
    </row>
    <row r="67" spans="1:21">
      <c r="A67" s="70" t="s">
        <v>127</v>
      </c>
      <c r="B67" s="70" t="s">
        <v>133</v>
      </c>
      <c r="C67" s="70">
        <f>SUM(E67:E71)</f>
        <v>35</v>
      </c>
      <c r="D67" s="70">
        <v>1</v>
      </c>
      <c r="E67" s="70">
        <v>6</v>
      </c>
      <c r="F67" s="70">
        <v>6</v>
      </c>
      <c r="G67" s="104" t="s">
        <v>366</v>
      </c>
      <c r="H67" s="70" t="s">
        <v>363</v>
      </c>
      <c r="I67" s="102">
        <v>83.15</v>
      </c>
      <c r="J67" s="76">
        <f t="shared" si="0"/>
        <v>262.20000000000005</v>
      </c>
      <c r="K67" s="89">
        <v>1.2</v>
      </c>
      <c r="L67" s="89">
        <v>32.799999999999997</v>
      </c>
      <c r="M67" s="89">
        <f>((L67-32)*(5/9))</f>
        <v>0.44444444444444287</v>
      </c>
      <c r="N67" s="89">
        <v>-0.5</v>
      </c>
      <c r="O67" s="94"/>
      <c r="P67" s="89"/>
      <c r="Q67" s="89"/>
      <c r="R67" s="93"/>
      <c r="S67" s="89"/>
      <c r="T67" s="89"/>
      <c r="U67" s="89"/>
    </row>
    <row r="68" spans="1:21">
      <c r="A68" s="70" t="s">
        <v>127</v>
      </c>
      <c r="B68" s="70" t="s">
        <v>133</v>
      </c>
      <c r="C68" s="70"/>
      <c r="D68" s="70">
        <v>2</v>
      </c>
      <c r="E68" s="70">
        <f>F68-F67</f>
        <v>12</v>
      </c>
      <c r="F68" s="70">
        <v>18</v>
      </c>
      <c r="G68" s="105"/>
      <c r="H68" s="93" t="s">
        <v>363</v>
      </c>
      <c r="I68" s="70">
        <v>89.3</v>
      </c>
      <c r="J68" s="76">
        <f t="shared" si="0"/>
        <v>286.79999999999995</v>
      </c>
      <c r="K68" s="101">
        <v>0.8</v>
      </c>
      <c r="L68" s="89"/>
      <c r="M68" s="89"/>
      <c r="O68" s="94"/>
      <c r="P68" s="89"/>
      <c r="Q68" s="89"/>
      <c r="R68" s="93"/>
      <c r="S68" s="89"/>
      <c r="T68" s="89"/>
      <c r="U68" s="89"/>
    </row>
    <row r="69" spans="1:21">
      <c r="A69" s="70" t="s">
        <v>127</v>
      </c>
      <c r="B69" s="70" t="s">
        <v>133</v>
      </c>
      <c r="C69" s="70"/>
      <c r="D69" s="70">
        <v>3</v>
      </c>
      <c r="E69" s="70">
        <f>F69-F68</f>
        <v>6</v>
      </c>
      <c r="F69" s="70">
        <v>24</v>
      </c>
      <c r="G69" s="92" t="s">
        <v>375</v>
      </c>
      <c r="H69" s="93" t="s">
        <v>363</v>
      </c>
      <c r="I69" s="70">
        <v>151.41999999999999</v>
      </c>
      <c r="J69" s="76">
        <f t="shared" si="0"/>
        <v>535.28</v>
      </c>
      <c r="K69" s="89"/>
      <c r="L69" s="89"/>
      <c r="M69" s="89"/>
      <c r="O69" s="94"/>
      <c r="P69" s="89"/>
      <c r="Q69" s="89"/>
      <c r="R69" s="93"/>
      <c r="S69" s="89"/>
      <c r="T69" s="89"/>
      <c r="U69" s="89"/>
    </row>
    <row r="70" spans="1:21">
      <c r="A70" s="70" t="s">
        <v>127</v>
      </c>
      <c r="B70" s="70" t="s">
        <v>133</v>
      </c>
      <c r="C70" s="70"/>
      <c r="D70" s="70">
        <v>4</v>
      </c>
      <c r="E70" s="70">
        <f>F70-F69</f>
        <v>5.5</v>
      </c>
      <c r="F70" s="70">
        <v>29.5</v>
      </c>
      <c r="G70" s="105"/>
      <c r="H70" s="93" t="s">
        <v>363</v>
      </c>
      <c r="I70" s="70">
        <v>91.03</v>
      </c>
      <c r="J70" s="76">
        <f t="shared" si="0"/>
        <v>293.72000000000003</v>
      </c>
      <c r="K70" s="89"/>
      <c r="L70" s="89"/>
      <c r="M70" s="89"/>
      <c r="O70" s="94"/>
      <c r="P70" s="89"/>
      <c r="Q70" s="89"/>
      <c r="R70" s="93"/>
      <c r="S70" s="89"/>
      <c r="T70" s="89"/>
      <c r="U70" s="89"/>
    </row>
    <row r="71" spans="1:21">
      <c r="A71" s="96" t="s">
        <v>127</v>
      </c>
      <c r="B71" s="96" t="s">
        <v>133</v>
      </c>
      <c r="C71" s="96"/>
      <c r="D71" s="96">
        <v>5</v>
      </c>
      <c r="E71" s="96">
        <f>F71-F70</f>
        <v>5.5</v>
      </c>
      <c r="F71" s="96">
        <v>35</v>
      </c>
      <c r="G71" s="97" t="s">
        <v>407</v>
      </c>
      <c r="H71" s="96" t="s">
        <v>363</v>
      </c>
      <c r="I71" s="96">
        <v>222.23</v>
      </c>
      <c r="J71" s="98">
        <f t="shared" si="0"/>
        <v>818.52</v>
      </c>
      <c r="K71" s="99">
        <v>0.1</v>
      </c>
      <c r="L71" s="99"/>
      <c r="M71" s="99"/>
      <c r="N71" s="99"/>
      <c r="O71" s="94"/>
      <c r="P71" s="89"/>
      <c r="Q71" s="89"/>
      <c r="R71" s="93"/>
      <c r="S71" s="89"/>
      <c r="T71" s="89"/>
      <c r="U71" s="89"/>
    </row>
    <row r="72" spans="1:21">
      <c r="A72" s="70" t="s">
        <v>127</v>
      </c>
      <c r="B72" s="70" t="s">
        <v>134</v>
      </c>
      <c r="C72" s="70">
        <f>SUM(E72:E76)</f>
        <v>34</v>
      </c>
      <c r="D72" s="70">
        <v>1</v>
      </c>
      <c r="E72" s="70">
        <v>6</v>
      </c>
      <c r="F72" s="70">
        <v>6</v>
      </c>
      <c r="G72" s="105" t="s">
        <v>366</v>
      </c>
      <c r="H72" s="93" t="s">
        <v>363</v>
      </c>
      <c r="I72" s="70">
        <v>85.53</v>
      </c>
      <c r="J72" s="76">
        <f t="shared" si="0"/>
        <v>271.72000000000003</v>
      </c>
      <c r="K72" s="89"/>
      <c r="L72" s="89">
        <v>33.9</v>
      </c>
      <c r="M72" s="89">
        <f>((L72-32)*(5/9))</f>
        <v>1.0555555555555549</v>
      </c>
      <c r="O72" s="94"/>
      <c r="P72" s="89"/>
      <c r="Q72" s="89"/>
      <c r="R72" s="93"/>
      <c r="S72" s="89"/>
      <c r="T72" s="89"/>
      <c r="U72" s="89"/>
    </row>
    <row r="73" spans="1:21">
      <c r="A73" s="70" t="s">
        <v>127</v>
      </c>
      <c r="B73" s="70" t="s">
        <v>134</v>
      </c>
      <c r="C73" s="70"/>
      <c r="D73" s="70">
        <v>2</v>
      </c>
      <c r="E73" s="70">
        <f>F73-F72</f>
        <v>8</v>
      </c>
      <c r="F73" s="70">
        <v>14</v>
      </c>
      <c r="G73" s="105"/>
      <c r="H73" s="93" t="s">
        <v>363</v>
      </c>
      <c r="I73" s="70">
        <v>86.19</v>
      </c>
      <c r="J73" s="76">
        <f t="shared" si="0"/>
        <v>274.36</v>
      </c>
      <c r="K73" s="89">
        <v>0.1</v>
      </c>
      <c r="L73" s="89"/>
      <c r="M73" s="89"/>
      <c r="O73" s="94"/>
      <c r="P73" s="89"/>
      <c r="Q73" s="89"/>
      <c r="R73" s="93"/>
      <c r="S73" s="89"/>
      <c r="T73" s="89"/>
      <c r="U73" s="89"/>
    </row>
    <row r="74" spans="1:21">
      <c r="A74" s="70" t="s">
        <v>127</v>
      </c>
      <c r="B74" s="70" t="s">
        <v>134</v>
      </c>
      <c r="C74" s="70"/>
      <c r="D74" s="70">
        <v>3</v>
      </c>
      <c r="E74" s="70">
        <f>F74-F73</f>
        <v>6</v>
      </c>
      <c r="F74" s="70">
        <v>20</v>
      </c>
      <c r="G74" s="92" t="s">
        <v>375</v>
      </c>
      <c r="H74" s="93" t="s">
        <v>363</v>
      </c>
      <c r="I74" s="70">
        <v>138.66999999999999</v>
      </c>
      <c r="J74" s="76">
        <f t="shared" si="0"/>
        <v>484.28</v>
      </c>
      <c r="K74" s="89"/>
      <c r="L74" s="89"/>
      <c r="M74" s="89"/>
      <c r="O74" s="94"/>
      <c r="P74" s="89"/>
      <c r="Q74" s="89"/>
      <c r="R74" s="93"/>
      <c r="S74" s="89"/>
      <c r="T74" s="89"/>
      <c r="U74" s="89"/>
    </row>
    <row r="75" spans="1:21">
      <c r="A75" s="70" t="s">
        <v>127</v>
      </c>
      <c r="B75" s="70" t="s">
        <v>134</v>
      </c>
      <c r="C75" s="70"/>
      <c r="D75" s="70">
        <v>4</v>
      </c>
      <c r="E75" s="70">
        <f>F75-F74</f>
        <v>8</v>
      </c>
      <c r="F75" s="70">
        <v>28</v>
      </c>
      <c r="G75" s="105"/>
      <c r="H75" s="93" t="s">
        <v>363</v>
      </c>
      <c r="I75" s="70">
        <v>89.22</v>
      </c>
      <c r="J75" s="76">
        <f t="shared" si="0"/>
        <v>286.48</v>
      </c>
      <c r="K75" s="89">
        <v>0.6</v>
      </c>
      <c r="L75" s="89"/>
      <c r="M75" s="89"/>
      <c r="O75" s="94"/>
      <c r="P75" s="89"/>
      <c r="Q75" s="89"/>
      <c r="R75" s="93"/>
      <c r="S75" s="89"/>
      <c r="T75" s="89"/>
      <c r="U75" s="89"/>
    </row>
    <row r="76" spans="1:21">
      <c r="A76" s="96" t="s">
        <v>127</v>
      </c>
      <c r="B76" s="96" t="s">
        <v>134</v>
      </c>
      <c r="C76" s="96"/>
      <c r="D76" s="96">
        <v>5</v>
      </c>
      <c r="E76" s="96">
        <f>F76-F75</f>
        <v>6</v>
      </c>
      <c r="F76" s="96">
        <v>34</v>
      </c>
      <c r="G76" s="97" t="s">
        <v>407</v>
      </c>
      <c r="H76" s="96" t="s">
        <v>363</v>
      </c>
      <c r="I76" s="96">
        <v>188.37</v>
      </c>
      <c r="J76" s="98">
        <f t="shared" si="0"/>
        <v>683.08</v>
      </c>
      <c r="K76" s="99">
        <v>0.8</v>
      </c>
      <c r="L76" s="99"/>
      <c r="M76" s="99"/>
      <c r="N76" s="99"/>
      <c r="O76" s="89"/>
      <c r="P76" s="89"/>
      <c r="Q76" s="89"/>
      <c r="R76" s="93"/>
      <c r="S76" s="89"/>
      <c r="T76" s="89"/>
      <c r="U76" s="89"/>
    </row>
    <row r="77" spans="1:21">
      <c r="A77" s="70" t="s">
        <v>127</v>
      </c>
      <c r="B77" s="70" t="s">
        <v>135</v>
      </c>
      <c r="C77" s="70">
        <f>SUM(E77:E81)</f>
        <v>30</v>
      </c>
      <c r="D77" s="70">
        <v>1</v>
      </c>
      <c r="E77" s="70">
        <v>6</v>
      </c>
      <c r="F77" s="70">
        <v>6</v>
      </c>
      <c r="G77" s="105" t="s">
        <v>366</v>
      </c>
      <c r="H77" s="93" t="s">
        <v>363</v>
      </c>
      <c r="I77" s="70">
        <v>80.08</v>
      </c>
      <c r="J77" s="76">
        <f t="shared" si="0"/>
        <v>249.91999999999996</v>
      </c>
      <c r="K77" s="101">
        <v>0.8</v>
      </c>
      <c r="L77" s="89">
        <v>33.6</v>
      </c>
      <c r="M77" s="89">
        <f>((L77-32)*(5/9))</f>
        <v>0.88888888888888973</v>
      </c>
      <c r="O77" s="89"/>
      <c r="P77" s="89"/>
      <c r="Q77" s="89"/>
      <c r="R77" s="93"/>
      <c r="S77" s="89"/>
      <c r="T77" s="89"/>
      <c r="U77" s="89"/>
    </row>
    <row r="78" spans="1:21">
      <c r="A78" s="70" t="s">
        <v>127</v>
      </c>
      <c r="B78" s="70" t="s">
        <v>135</v>
      </c>
      <c r="C78" s="70"/>
      <c r="D78" s="70">
        <v>2</v>
      </c>
      <c r="E78" s="70">
        <f>F78-F77</f>
        <v>8</v>
      </c>
      <c r="F78" s="70">
        <v>14</v>
      </c>
      <c r="G78" s="105"/>
      <c r="H78" s="93" t="s">
        <v>363</v>
      </c>
      <c r="I78" s="70">
        <v>83.59</v>
      </c>
      <c r="J78" s="76">
        <f t="shared" si="0"/>
        <v>263.96000000000004</v>
      </c>
      <c r="K78" s="89"/>
      <c r="L78" s="89"/>
      <c r="M78" s="89"/>
      <c r="O78" s="89"/>
      <c r="P78" s="89"/>
      <c r="Q78" s="89"/>
      <c r="R78" s="93"/>
      <c r="S78" s="89"/>
      <c r="T78" s="89"/>
      <c r="U78" s="89"/>
    </row>
    <row r="79" spans="1:21">
      <c r="A79" s="70" t="s">
        <v>127</v>
      </c>
      <c r="B79" s="70" t="s">
        <v>135</v>
      </c>
      <c r="C79" s="70"/>
      <c r="D79" s="70">
        <v>3</v>
      </c>
      <c r="E79" s="70">
        <f>F79-F78</f>
        <v>4</v>
      </c>
      <c r="F79" s="70">
        <v>18</v>
      </c>
      <c r="G79" s="92" t="s">
        <v>375</v>
      </c>
      <c r="H79" s="93" t="s">
        <v>363</v>
      </c>
      <c r="I79" s="70">
        <v>99.87</v>
      </c>
      <c r="J79" s="76">
        <f t="shared" si="0"/>
        <v>329.08000000000004</v>
      </c>
      <c r="K79" s="89"/>
      <c r="L79" s="89"/>
      <c r="M79" s="89"/>
      <c r="O79" s="89"/>
      <c r="P79" s="89"/>
      <c r="Q79" s="89"/>
      <c r="R79" s="93"/>
      <c r="S79" s="89"/>
      <c r="T79" s="89"/>
      <c r="U79" s="89"/>
    </row>
    <row r="80" spans="1:21">
      <c r="A80" s="70" t="s">
        <v>127</v>
      </c>
      <c r="B80" s="70" t="s">
        <v>135</v>
      </c>
      <c r="C80" s="70"/>
      <c r="D80" s="70">
        <v>4</v>
      </c>
      <c r="E80" s="70">
        <f>F80-F79</f>
        <v>8</v>
      </c>
      <c r="F80" s="70">
        <v>26</v>
      </c>
      <c r="G80" s="105"/>
      <c r="H80" s="93" t="s">
        <v>363</v>
      </c>
      <c r="I80" s="70">
        <v>93.85</v>
      </c>
      <c r="J80" s="76">
        <f t="shared" si="0"/>
        <v>305</v>
      </c>
      <c r="K80" s="89"/>
      <c r="L80" s="89"/>
      <c r="M80" s="89"/>
      <c r="R80" s="93"/>
    </row>
    <row r="81" spans="1:18">
      <c r="A81" s="96" t="s">
        <v>127</v>
      </c>
      <c r="B81" s="96" t="s">
        <v>135</v>
      </c>
      <c r="C81" s="96"/>
      <c r="D81" s="96">
        <v>5</v>
      </c>
      <c r="E81" s="96">
        <f>F81-F80</f>
        <v>4</v>
      </c>
      <c r="F81" s="96">
        <v>30</v>
      </c>
      <c r="G81" s="97" t="s">
        <v>407</v>
      </c>
      <c r="H81" s="96" t="s">
        <v>363</v>
      </c>
      <c r="I81" s="96">
        <v>146.77000000000001</v>
      </c>
      <c r="J81" s="98">
        <f t="shared" si="0"/>
        <v>516.68000000000006</v>
      </c>
      <c r="K81" s="99">
        <v>0.1</v>
      </c>
      <c r="L81" s="99"/>
      <c r="M81" s="99"/>
      <c r="N81" s="99"/>
      <c r="R81" s="93"/>
    </row>
    <row r="82" spans="1:18">
      <c r="A82" s="70" t="s">
        <v>8</v>
      </c>
      <c r="B82" s="70" t="s">
        <v>14</v>
      </c>
      <c r="C82" s="70">
        <f>SUM(E82:E86)</f>
        <v>31</v>
      </c>
      <c r="D82" s="70">
        <v>1</v>
      </c>
      <c r="E82" s="70">
        <v>6</v>
      </c>
      <c r="F82" s="70">
        <v>6</v>
      </c>
      <c r="G82" s="105" t="s">
        <v>366</v>
      </c>
      <c r="H82" s="93" t="s">
        <v>363</v>
      </c>
      <c r="I82" s="70">
        <v>93</v>
      </c>
      <c r="J82" s="76">
        <f t="shared" si="0"/>
        <v>301.60000000000002</v>
      </c>
      <c r="K82" s="89">
        <v>0.8</v>
      </c>
      <c r="L82" s="89">
        <v>32.6</v>
      </c>
      <c r="M82" s="89">
        <f>((L82-32)*(5/9))</f>
        <v>0.33333333333333415</v>
      </c>
      <c r="N82" s="101">
        <v>-0.22</v>
      </c>
      <c r="R82" s="93"/>
    </row>
    <row r="83" spans="1:18">
      <c r="A83" s="70" t="s">
        <v>8</v>
      </c>
      <c r="B83" s="70" t="s">
        <v>14</v>
      </c>
      <c r="C83" s="70"/>
      <c r="D83" s="70">
        <v>2</v>
      </c>
      <c r="E83" s="70">
        <f>F83-F82</f>
        <v>7</v>
      </c>
      <c r="F83" s="70">
        <v>13</v>
      </c>
      <c r="G83" s="105"/>
      <c r="H83" s="93" t="s">
        <v>363</v>
      </c>
      <c r="I83" s="70">
        <v>106.31</v>
      </c>
      <c r="J83" s="76">
        <f t="shared" si="0"/>
        <v>354.84000000000003</v>
      </c>
      <c r="K83" s="89">
        <v>0.8</v>
      </c>
      <c r="L83" s="89"/>
      <c r="M83" s="89"/>
      <c r="R83" s="93"/>
    </row>
    <row r="84" spans="1:18">
      <c r="A84" s="70" t="s">
        <v>8</v>
      </c>
      <c r="B84" s="70" t="s">
        <v>14</v>
      </c>
      <c r="C84" s="70"/>
      <c r="D84" s="70">
        <v>3</v>
      </c>
      <c r="E84" s="70">
        <f>F84-F83</f>
        <v>7</v>
      </c>
      <c r="F84" s="70">
        <v>20</v>
      </c>
      <c r="G84" s="92" t="s">
        <v>375</v>
      </c>
      <c r="H84" s="93" t="s">
        <v>363</v>
      </c>
      <c r="I84" s="70">
        <v>142.07</v>
      </c>
      <c r="J84" s="76">
        <f t="shared" si="0"/>
        <v>497.88</v>
      </c>
      <c r="K84" s="101">
        <v>0.6</v>
      </c>
      <c r="L84" s="89"/>
      <c r="M84" s="89"/>
      <c r="R84" s="93"/>
    </row>
    <row r="85" spans="1:18">
      <c r="A85" s="70" t="s">
        <v>8</v>
      </c>
      <c r="B85" s="70" t="s">
        <v>14</v>
      </c>
      <c r="C85" s="70"/>
      <c r="D85" s="70">
        <v>4</v>
      </c>
      <c r="E85" s="70">
        <f>F85-F84</f>
        <v>6</v>
      </c>
      <c r="F85" s="70">
        <v>26</v>
      </c>
      <c r="G85" s="105"/>
      <c r="H85" s="93" t="s">
        <v>363</v>
      </c>
      <c r="I85" s="70">
        <v>125.12</v>
      </c>
      <c r="J85" s="76">
        <f t="shared" si="0"/>
        <v>430.08</v>
      </c>
      <c r="K85" s="106"/>
      <c r="L85" s="106"/>
      <c r="M85" s="106"/>
      <c r="R85" s="93"/>
    </row>
    <row r="86" spans="1:18">
      <c r="A86" s="96" t="s">
        <v>8</v>
      </c>
      <c r="B86" s="96" t="s">
        <v>14</v>
      </c>
      <c r="C86" s="96"/>
      <c r="D86" s="96">
        <v>5</v>
      </c>
      <c r="E86" s="96">
        <f>F86-F85</f>
        <v>5</v>
      </c>
      <c r="F86" s="96">
        <v>31</v>
      </c>
      <c r="G86" s="97" t="s">
        <v>407</v>
      </c>
      <c r="H86" s="96" t="s">
        <v>363</v>
      </c>
      <c r="I86" s="96">
        <v>157.22999999999999</v>
      </c>
      <c r="J86" s="98">
        <f t="shared" si="0"/>
        <v>558.52</v>
      </c>
      <c r="K86" s="99"/>
      <c r="L86" s="99"/>
      <c r="M86" s="99"/>
      <c r="N86" s="99"/>
      <c r="R86" s="93"/>
    </row>
    <row r="87" spans="1:18">
      <c r="A87" s="70" t="s">
        <v>8</v>
      </c>
      <c r="B87" s="70" t="s">
        <v>15</v>
      </c>
      <c r="C87" s="70">
        <f>SUM(E87:E91)</f>
        <v>33</v>
      </c>
      <c r="D87" s="70">
        <v>1</v>
      </c>
      <c r="E87" s="70">
        <v>5</v>
      </c>
      <c r="F87" s="70">
        <v>5</v>
      </c>
      <c r="G87" s="105" t="s">
        <v>366</v>
      </c>
      <c r="H87" s="93" t="s">
        <v>363</v>
      </c>
      <c r="I87" s="70">
        <v>99.64</v>
      </c>
      <c r="J87" s="76">
        <f t="shared" si="0"/>
        <v>328.15999999999997</v>
      </c>
      <c r="K87" s="101">
        <v>0.1</v>
      </c>
      <c r="L87" s="89">
        <v>33.25</v>
      </c>
      <c r="M87" s="89">
        <f>((L87-32)*(5/9))</f>
        <v>0.69444444444444442</v>
      </c>
      <c r="R87" s="93"/>
    </row>
    <row r="88" spans="1:18">
      <c r="A88" s="70" t="s">
        <v>8</v>
      </c>
      <c r="B88" s="70" t="s">
        <v>15</v>
      </c>
      <c r="C88" s="70"/>
      <c r="D88" s="70">
        <v>2</v>
      </c>
      <c r="E88" s="70">
        <f>F88-F87</f>
        <v>9</v>
      </c>
      <c r="F88" s="70">
        <v>14</v>
      </c>
      <c r="G88" s="105"/>
      <c r="H88" s="93" t="s">
        <v>363</v>
      </c>
      <c r="I88" s="70">
        <v>73.459999999999994</v>
      </c>
      <c r="J88" s="76">
        <f t="shared" si="0"/>
        <v>223.43999999999997</v>
      </c>
      <c r="K88" s="101">
        <v>0.8</v>
      </c>
      <c r="L88" s="89"/>
      <c r="M88" s="89"/>
      <c r="R88" s="93"/>
    </row>
    <row r="89" spans="1:18">
      <c r="A89" s="70" t="s">
        <v>8</v>
      </c>
      <c r="B89" s="70" t="s">
        <v>15</v>
      </c>
      <c r="C89" s="70"/>
      <c r="D89" s="70">
        <v>3</v>
      </c>
      <c r="E89" s="70">
        <f>F89-F88</f>
        <v>5</v>
      </c>
      <c r="F89" s="70">
        <v>19</v>
      </c>
      <c r="G89" s="92" t="s">
        <v>375</v>
      </c>
      <c r="H89" s="93" t="s">
        <v>363</v>
      </c>
      <c r="I89" s="70">
        <v>158.34</v>
      </c>
      <c r="J89" s="76">
        <f t="shared" si="0"/>
        <v>562.96</v>
      </c>
      <c r="K89" s="101">
        <v>0.6</v>
      </c>
      <c r="L89" s="89"/>
      <c r="M89" s="89"/>
      <c r="R89" s="93"/>
    </row>
    <row r="90" spans="1:18">
      <c r="A90" s="70" t="s">
        <v>8</v>
      </c>
      <c r="B90" s="70" t="s">
        <v>15</v>
      </c>
      <c r="C90" s="70"/>
      <c r="D90" s="70">
        <v>4</v>
      </c>
      <c r="E90" s="70">
        <f>F90-F89</f>
        <v>10</v>
      </c>
      <c r="F90" s="70">
        <v>29</v>
      </c>
      <c r="G90" s="105"/>
      <c r="H90" s="93" t="s">
        <v>363</v>
      </c>
      <c r="I90" s="70">
        <v>85.15</v>
      </c>
      <c r="J90" s="76">
        <f t="shared" si="0"/>
        <v>270.20000000000005</v>
      </c>
      <c r="K90" s="89"/>
      <c r="L90" s="89"/>
      <c r="M90" s="89"/>
      <c r="R90" s="93"/>
    </row>
    <row r="91" spans="1:18">
      <c r="A91" s="96" t="s">
        <v>8</v>
      </c>
      <c r="B91" s="96" t="s">
        <v>15</v>
      </c>
      <c r="C91" s="96"/>
      <c r="D91" s="96">
        <v>5</v>
      </c>
      <c r="E91" s="96">
        <f>F91-F90</f>
        <v>4</v>
      </c>
      <c r="F91" s="96">
        <v>33</v>
      </c>
      <c r="G91" s="97" t="s">
        <v>407</v>
      </c>
      <c r="H91" s="96" t="s">
        <v>363</v>
      </c>
      <c r="I91" s="96">
        <v>180.32</v>
      </c>
      <c r="J91" s="98">
        <f t="shared" si="0"/>
        <v>650.88</v>
      </c>
      <c r="K91" s="99"/>
      <c r="L91" s="99"/>
      <c r="M91" s="99"/>
      <c r="N91" s="99"/>
      <c r="R91" s="93"/>
    </row>
    <row r="92" spans="1:18">
      <c r="A92" s="70" t="s">
        <v>8</v>
      </c>
      <c r="B92" s="70" t="s">
        <v>16</v>
      </c>
      <c r="C92" s="70">
        <f>SUM(E92:E96)</f>
        <v>32</v>
      </c>
      <c r="D92" s="70">
        <v>1</v>
      </c>
      <c r="E92" s="70">
        <v>6</v>
      </c>
      <c r="F92" s="70">
        <v>6</v>
      </c>
      <c r="G92" s="105" t="s">
        <v>366</v>
      </c>
      <c r="H92" s="93" t="s">
        <v>363</v>
      </c>
      <c r="I92" s="70">
        <v>101.51</v>
      </c>
      <c r="J92" s="76">
        <f t="shared" si="0"/>
        <v>335.64</v>
      </c>
      <c r="K92" s="101">
        <v>0.3</v>
      </c>
      <c r="L92" s="89">
        <v>33.700000000000003</v>
      </c>
      <c r="M92" s="89">
        <f>((L92-32)*(5/9))</f>
        <v>0.94444444444444609</v>
      </c>
      <c r="R92" s="93"/>
    </row>
    <row r="93" spans="1:18">
      <c r="A93" s="70" t="s">
        <v>8</v>
      </c>
      <c r="B93" s="70" t="s">
        <v>16</v>
      </c>
      <c r="C93" s="70"/>
      <c r="D93" s="70">
        <v>2</v>
      </c>
      <c r="E93" s="70">
        <f>F93-F92</f>
        <v>8</v>
      </c>
      <c r="F93" s="70">
        <v>14</v>
      </c>
      <c r="G93" s="105"/>
      <c r="H93" s="93" t="s">
        <v>363</v>
      </c>
      <c r="I93" s="70">
        <v>93.55</v>
      </c>
      <c r="J93" s="76">
        <f t="shared" si="0"/>
        <v>303.79999999999995</v>
      </c>
      <c r="K93" s="89"/>
      <c r="L93" s="89"/>
      <c r="M93" s="89"/>
      <c r="R93" s="93"/>
    </row>
    <row r="94" spans="1:18">
      <c r="A94" s="70" t="s">
        <v>8</v>
      </c>
      <c r="B94" s="70" t="s">
        <v>16</v>
      </c>
      <c r="C94" s="70"/>
      <c r="D94" s="70">
        <v>3</v>
      </c>
      <c r="E94" s="70">
        <f>F94-F93</f>
        <v>5</v>
      </c>
      <c r="F94" s="70">
        <v>19</v>
      </c>
      <c r="G94" s="92" t="s">
        <v>375</v>
      </c>
      <c r="H94" s="93" t="s">
        <v>363</v>
      </c>
      <c r="I94" s="70">
        <v>128.04</v>
      </c>
      <c r="J94" s="76">
        <f t="shared" si="0"/>
        <v>441.76</v>
      </c>
      <c r="K94" s="89">
        <v>0.8</v>
      </c>
      <c r="L94" s="89"/>
      <c r="M94" s="89"/>
      <c r="R94" s="93"/>
    </row>
    <row r="95" spans="1:18">
      <c r="A95" s="70" t="s">
        <v>8</v>
      </c>
      <c r="B95" s="70" t="s">
        <v>16</v>
      </c>
      <c r="C95" s="70"/>
      <c r="D95" s="70">
        <v>4</v>
      </c>
      <c r="E95" s="70">
        <f>F95-F94</f>
        <v>5</v>
      </c>
      <c r="F95" s="70">
        <v>24</v>
      </c>
      <c r="G95" s="105"/>
      <c r="H95" s="93" t="s">
        <v>363</v>
      </c>
      <c r="I95" s="70">
        <v>80.040000000000006</v>
      </c>
      <c r="J95" s="76">
        <f t="shared" si="0"/>
        <v>249.76</v>
      </c>
      <c r="K95" s="89"/>
      <c r="L95" s="89"/>
      <c r="M95" s="89"/>
      <c r="R95" s="93"/>
    </row>
    <row r="96" spans="1:18">
      <c r="A96" s="96" t="s">
        <v>8</v>
      </c>
      <c r="B96" s="96" t="s">
        <v>16</v>
      </c>
      <c r="C96" s="96"/>
      <c r="D96" s="96">
        <v>5</v>
      </c>
      <c r="E96" s="96">
        <f>F96-F95</f>
        <v>8</v>
      </c>
      <c r="F96" s="96">
        <v>32</v>
      </c>
      <c r="G96" s="97" t="s">
        <v>407</v>
      </c>
      <c r="H96" s="96" t="s">
        <v>363</v>
      </c>
      <c r="I96" s="96">
        <v>107.75</v>
      </c>
      <c r="J96" s="98">
        <f t="shared" si="0"/>
        <v>360.6</v>
      </c>
      <c r="K96" s="99"/>
      <c r="L96" s="99"/>
      <c r="M96" s="99"/>
      <c r="N96" s="99"/>
      <c r="R96" s="93"/>
    </row>
    <row r="97" spans="1:16">
      <c r="I97" s="70"/>
      <c r="J97" s="93"/>
      <c r="K97" s="89"/>
    </row>
    <row r="98" spans="1:16" s="121" customFormat="1">
      <c r="J98" s="73"/>
      <c r="K98" s="102"/>
      <c r="L98" s="101"/>
    </row>
    <row r="99" spans="1:16" s="121" customFormat="1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</row>
    <row r="100" spans="1:16" s="121" customFormat="1" ht="16">
      <c r="A100" s="73"/>
      <c r="B100" s="73"/>
      <c r="C100" s="73"/>
      <c r="D100" s="73"/>
      <c r="E100" s="73"/>
      <c r="F100" s="73"/>
      <c r="G100" s="122"/>
      <c r="H100" s="122"/>
      <c r="I100" s="122"/>
      <c r="J100" s="122"/>
      <c r="K100" s="73"/>
      <c r="L100" s="73"/>
      <c r="M100" s="73"/>
      <c r="N100" s="73"/>
      <c r="O100" s="73"/>
      <c r="P100" s="73"/>
    </row>
    <row r="101" spans="1:16" s="121" customFormat="1">
      <c r="A101" s="73"/>
      <c r="B101" s="73"/>
      <c r="C101" s="123"/>
      <c r="D101" s="73"/>
      <c r="E101" s="124"/>
      <c r="F101" s="73"/>
      <c r="G101" s="73"/>
      <c r="H101" s="125"/>
      <c r="I101" s="73"/>
      <c r="J101" s="126"/>
      <c r="K101" s="73"/>
      <c r="L101" s="73"/>
      <c r="M101" s="73"/>
      <c r="N101" s="73"/>
      <c r="O101" s="73"/>
      <c r="P101" s="73"/>
    </row>
    <row r="102" spans="1:16" s="121" customFormat="1">
      <c r="A102" s="73"/>
      <c r="B102" s="73"/>
      <c r="C102" s="123"/>
      <c r="D102" s="73"/>
      <c r="E102" s="124"/>
      <c r="F102" s="73"/>
      <c r="G102" s="73"/>
      <c r="H102" s="127"/>
      <c r="I102" s="73"/>
      <c r="J102" s="126"/>
      <c r="K102" s="73"/>
      <c r="L102" s="73"/>
      <c r="M102" s="73"/>
      <c r="N102" s="73"/>
      <c r="O102" s="73"/>
      <c r="P102" s="73"/>
    </row>
    <row r="103" spans="1:16" s="121" customFormat="1">
      <c r="A103" s="73"/>
      <c r="B103" s="73"/>
      <c r="C103" s="123"/>
      <c r="D103" s="73"/>
      <c r="E103" s="124"/>
      <c r="F103" s="73"/>
      <c r="G103" s="73"/>
      <c r="H103" s="125"/>
      <c r="I103" s="73"/>
      <c r="J103" s="126"/>
      <c r="K103" s="73"/>
      <c r="L103" s="73"/>
      <c r="M103" s="73"/>
      <c r="N103" s="73"/>
      <c r="O103" s="73"/>
      <c r="P103" s="73"/>
    </row>
    <row r="104" spans="1:16" s="121" customFormat="1">
      <c r="A104" s="73"/>
      <c r="B104" s="73"/>
      <c r="C104" s="123"/>
      <c r="D104" s="73"/>
      <c r="E104" s="124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</row>
    <row r="105" spans="1:16" s="121" customFormat="1">
      <c r="A105" s="73"/>
      <c r="B105" s="73"/>
      <c r="C105" s="123"/>
      <c r="D105" s="73"/>
      <c r="E105" s="124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</row>
    <row r="106" spans="1:16" s="121" customFormat="1">
      <c r="A106" s="73"/>
      <c r="B106" s="73"/>
      <c r="C106" s="123"/>
      <c r="D106" s="73"/>
      <c r="E106" s="124"/>
      <c r="F106" s="73"/>
      <c r="G106" s="73"/>
      <c r="H106" s="125"/>
      <c r="I106" s="73"/>
      <c r="J106" s="126"/>
      <c r="K106" s="73"/>
      <c r="L106" s="73"/>
      <c r="M106" s="73"/>
      <c r="N106" s="73"/>
      <c r="O106" s="73"/>
      <c r="P106" s="73"/>
    </row>
    <row r="107" spans="1:16" s="121" customFormat="1">
      <c r="A107" s="73"/>
      <c r="B107" s="73"/>
      <c r="C107" s="123"/>
      <c r="D107" s="73"/>
      <c r="E107" s="124"/>
      <c r="F107" s="73"/>
      <c r="G107" s="73"/>
      <c r="H107" s="127"/>
      <c r="I107" s="73"/>
      <c r="J107" s="126"/>
      <c r="K107" s="73"/>
      <c r="L107" s="73"/>
      <c r="M107" s="73"/>
      <c r="N107" s="73"/>
      <c r="O107" s="73"/>
      <c r="P107" s="73"/>
    </row>
    <row r="108" spans="1:16" s="121" customFormat="1">
      <c r="A108" s="73"/>
      <c r="B108" s="73"/>
      <c r="C108" s="123"/>
      <c r="D108" s="73"/>
      <c r="E108" s="124"/>
      <c r="F108" s="73"/>
      <c r="G108" s="73"/>
      <c r="H108" s="125"/>
      <c r="I108" s="73"/>
      <c r="J108" s="126"/>
      <c r="K108" s="73"/>
      <c r="L108" s="73"/>
      <c r="M108" s="73"/>
      <c r="N108" s="73"/>
      <c r="O108" s="73"/>
      <c r="P108" s="73"/>
    </row>
    <row r="109" spans="1:16" s="121" customFormat="1">
      <c r="A109" s="73"/>
      <c r="B109" s="73"/>
      <c r="C109" s="123"/>
      <c r="D109" s="73"/>
      <c r="E109" s="124"/>
      <c r="F109" s="73"/>
      <c r="G109" s="73"/>
      <c r="H109" s="127"/>
      <c r="I109" s="73"/>
      <c r="J109" s="126"/>
      <c r="K109" s="73"/>
      <c r="L109" s="73"/>
      <c r="M109" s="73"/>
      <c r="N109" s="73"/>
      <c r="O109" s="73"/>
      <c r="P109" s="73"/>
    </row>
    <row r="110" spans="1:16" s="121" customFormat="1">
      <c r="A110" s="73"/>
      <c r="B110" s="73"/>
      <c r="C110" s="123"/>
      <c r="D110" s="73"/>
      <c r="E110" s="124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</row>
    <row r="111" spans="1:16" s="121" customFormat="1">
      <c r="A111" s="73"/>
      <c r="B111" s="73"/>
      <c r="C111" s="123"/>
      <c r="D111" s="73"/>
      <c r="E111" s="124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</row>
    <row r="112" spans="1:16" s="121" customFormat="1">
      <c r="A112" s="73"/>
      <c r="B112" s="73"/>
      <c r="C112" s="123"/>
      <c r="D112" s="73"/>
      <c r="E112" s="124"/>
      <c r="F112" s="73"/>
      <c r="G112" s="73"/>
      <c r="H112" s="125"/>
      <c r="I112" s="73"/>
      <c r="J112" s="126"/>
      <c r="K112" s="73"/>
      <c r="L112" s="73"/>
      <c r="M112" s="73"/>
      <c r="N112" s="73"/>
      <c r="O112" s="73"/>
      <c r="P112" s="73"/>
    </row>
    <row r="113" spans="1:16" s="121" customFormat="1">
      <c r="A113" s="73"/>
      <c r="B113" s="73"/>
      <c r="C113" s="123"/>
      <c r="D113" s="73"/>
      <c r="E113" s="124"/>
      <c r="F113" s="73"/>
      <c r="G113" s="73"/>
      <c r="H113" s="127"/>
      <c r="I113" s="73"/>
      <c r="J113" s="126"/>
      <c r="K113" s="73"/>
      <c r="L113" s="73"/>
      <c r="M113" s="73"/>
      <c r="N113" s="73"/>
      <c r="O113" s="73"/>
      <c r="P113" s="73"/>
    </row>
    <row r="114" spans="1:16" s="121" customFormat="1">
      <c r="A114" s="73"/>
      <c r="B114" s="73"/>
      <c r="C114" s="123"/>
      <c r="D114" s="73"/>
      <c r="E114" s="124"/>
      <c r="F114" s="73"/>
      <c r="G114" s="73"/>
      <c r="H114" s="125"/>
      <c r="I114" s="73"/>
      <c r="J114" s="126"/>
      <c r="K114" s="73"/>
      <c r="L114" s="73"/>
      <c r="M114" s="73"/>
      <c r="N114" s="73"/>
      <c r="O114" s="73"/>
      <c r="P114" s="73"/>
    </row>
    <row r="115" spans="1:16" s="121" customFormat="1">
      <c r="A115" s="73"/>
      <c r="B115" s="73"/>
      <c r="C115" s="123"/>
      <c r="D115" s="73"/>
      <c r="E115" s="124"/>
      <c r="F115" s="73"/>
      <c r="G115" s="73"/>
      <c r="H115" s="73"/>
      <c r="I115" s="73"/>
      <c r="J115" s="73"/>
      <c r="K115" s="73"/>
      <c r="L115" s="73"/>
      <c r="M115" s="73"/>
      <c r="N115" s="120"/>
      <c r="O115" s="73"/>
      <c r="P115" s="73"/>
    </row>
    <row r="116" spans="1:16" s="121" customFormat="1">
      <c r="A116" s="73"/>
      <c r="B116" s="73"/>
      <c r="C116" s="123"/>
      <c r="D116" s="73"/>
      <c r="E116" s="124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</row>
    <row r="117" spans="1:16" s="121" customFormat="1">
      <c r="A117" s="73"/>
      <c r="B117" s="73"/>
      <c r="C117" s="123"/>
      <c r="D117" s="73"/>
      <c r="E117" s="124"/>
      <c r="F117" s="73"/>
      <c r="G117" s="73"/>
      <c r="H117" s="125"/>
      <c r="I117" s="73"/>
      <c r="J117" s="126"/>
      <c r="K117" s="73"/>
      <c r="L117" s="73"/>
      <c r="M117" s="73"/>
      <c r="N117" s="73"/>
      <c r="O117" s="73"/>
      <c r="P117" s="73"/>
    </row>
    <row r="118" spans="1:16" s="121" customFormat="1">
      <c r="A118" s="73"/>
      <c r="B118" s="73"/>
      <c r="C118" s="123"/>
      <c r="D118" s="73"/>
      <c r="E118" s="124"/>
      <c r="F118" s="73"/>
      <c r="G118" s="73"/>
      <c r="H118" s="127"/>
      <c r="I118" s="73"/>
      <c r="J118" s="126"/>
      <c r="K118" s="73"/>
      <c r="L118" s="73"/>
      <c r="M118" s="73"/>
      <c r="N118" s="73"/>
      <c r="O118" s="73"/>
      <c r="P118" s="73"/>
    </row>
    <row r="119" spans="1:16" s="121" customFormat="1">
      <c r="A119" s="73"/>
      <c r="B119" s="73"/>
      <c r="C119" s="123"/>
      <c r="D119" s="73"/>
      <c r="E119" s="124"/>
      <c r="F119" s="73"/>
      <c r="G119" s="73"/>
      <c r="H119" s="125"/>
      <c r="I119" s="73"/>
      <c r="J119" s="126"/>
      <c r="K119" s="73"/>
      <c r="L119" s="73"/>
      <c r="M119" s="73"/>
      <c r="N119" s="73"/>
      <c r="O119" s="73"/>
      <c r="P119" s="73"/>
    </row>
    <row r="120" spans="1:16" s="121" customFormat="1">
      <c r="A120" s="73"/>
      <c r="B120" s="73"/>
      <c r="C120" s="73"/>
      <c r="D120" s="73"/>
      <c r="E120" s="124"/>
      <c r="F120" s="73"/>
      <c r="G120" s="73"/>
      <c r="H120" s="125"/>
      <c r="I120" s="73"/>
      <c r="J120" s="126"/>
      <c r="K120" s="73"/>
      <c r="L120" s="73"/>
      <c r="M120" s="73"/>
      <c r="N120" s="120"/>
      <c r="O120" s="73"/>
      <c r="P120" s="73"/>
    </row>
    <row r="121" spans="1:16" s="121" customFormat="1">
      <c r="A121" s="73"/>
      <c r="B121" s="73"/>
      <c r="C121" s="123"/>
      <c r="D121" s="73"/>
      <c r="E121" s="124"/>
      <c r="F121" s="73"/>
      <c r="G121" s="73"/>
      <c r="H121" s="73"/>
      <c r="I121" s="73"/>
      <c r="J121" s="73"/>
      <c r="K121" s="73"/>
      <c r="L121" s="73"/>
      <c r="M121" s="73"/>
      <c r="N121" s="120"/>
      <c r="O121" s="73"/>
      <c r="P121" s="73"/>
    </row>
    <row r="122" spans="1:16" s="121" customFormat="1">
      <c r="A122" s="73"/>
      <c r="B122" s="73"/>
      <c r="C122" s="123"/>
      <c r="D122" s="73"/>
      <c r="E122" s="124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</row>
    <row r="123" spans="1:16" s="121" customFormat="1">
      <c r="A123" s="73"/>
      <c r="B123" s="73"/>
      <c r="C123" s="123"/>
      <c r="D123" s="73"/>
      <c r="E123" s="124"/>
      <c r="F123" s="73"/>
      <c r="G123" s="73"/>
      <c r="H123" s="125"/>
      <c r="I123" s="73"/>
      <c r="J123" s="126"/>
      <c r="K123" s="73"/>
      <c r="L123" s="73"/>
      <c r="M123" s="73"/>
      <c r="N123" s="73"/>
      <c r="O123" s="73"/>
      <c r="P123" s="73"/>
    </row>
    <row r="124" spans="1:16" s="121" customFormat="1">
      <c r="A124" s="73"/>
      <c r="B124" s="73"/>
      <c r="C124" s="123"/>
      <c r="D124" s="73"/>
      <c r="E124" s="124"/>
      <c r="F124" s="73"/>
      <c r="G124" s="73"/>
      <c r="H124" s="127"/>
      <c r="I124" s="73"/>
      <c r="J124" s="126"/>
      <c r="K124" s="73"/>
      <c r="L124" s="73"/>
      <c r="M124" s="73"/>
      <c r="N124" s="73"/>
      <c r="O124" s="73"/>
      <c r="P124" s="73"/>
    </row>
    <row r="125" spans="1:16" s="121" customFormat="1">
      <c r="A125" s="73"/>
      <c r="B125" s="73"/>
      <c r="C125" s="123"/>
      <c r="D125" s="73"/>
      <c r="E125" s="124"/>
      <c r="F125" s="73"/>
      <c r="G125" s="73"/>
      <c r="H125" s="125"/>
      <c r="I125" s="73"/>
      <c r="J125" s="126"/>
      <c r="K125" s="73"/>
      <c r="L125" s="73"/>
      <c r="M125" s="73"/>
      <c r="N125" s="73"/>
      <c r="O125" s="73"/>
      <c r="P125" s="73"/>
    </row>
    <row r="126" spans="1:16" s="121" customFormat="1">
      <c r="A126" s="73"/>
      <c r="B126" s="73"/>
      <c r="C126" s="73"/>
      <c r="D126" s="73"/>
      <c r="E126" s="124"/>
      <c r="F126" s="73"/>
      <c r="G126" s="73"/>
      <c r="H126" s="125"/>
      <c r="I126" s="73"/>
      <c r="J126" s="126"/>
      <c r="K126" s="73"/>
      <c r="L126" s="73"/>
      <c r="M126" s="73"/>
      <c r="N126" s="120"/>
      <c r="O126" s="73"/>
      <c r="P126" s="73"/>
    </row>
    <row r="127" spans="1:16" s="121" customFormat="1">
      <c r="A127" s="73"/>
      <c r="B127" s="73"/>
      <c r="C127" s="123"/>
      <c r="D127" s="73"/>
      <c r="E127" s="124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</row>
    <row r="128" spans="1:16" s="121" customFormat="1">
      <c r="A128" s="73"/>
      <c r="B128" s="73"/>
      <c r="C128" s="123"/>
      <c r="D128" s="73"/>
      <c r="E128" s="124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</row>
    <row r="129" spans="1:16" s="121" customFormat="1">
      <c r="A129" s="73"/>
      <c r="B129" s="73"/>
      <c r="C129" s="123"/>
      <c r="D129" s="73"/>
      <c r="E129" s="124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</row>
    <row r="130" spans="1:16" s="121" customFormat="1">
      <c r="A130" s="73"/>
      <c r="B130" s="73"/>
      <c r="C130" s="123"/>
      <c r="D130" s="73"/>
      <c r="E130" s="124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</row>
    <row r="131" spans="1:16" s="121" customFormat="1">
      <c r="A131" s="73"/>
      <c r="B131" s="73"/>
      <c r="C131" s="123"/>
      <c r="D131" s="73"/>
      <c r="E131" s="124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</row>
    <row r="132" spans="1:16" s="121" customFormat="1">
      <c r="A132" s="73"/>
      <c r="B132" s="73"/>
      <c r="C132" s="123"/>
      <c r="D132" s="73"/>
      <c r="E132" s="124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</row>
    <row r="133" spans="1:16" s="121" customFormat="1">
      <c r="A133" s="73"/>
      <c r="B133" s="73"/>
      <c r="C133" s="123"/>
      <c r="D133" s="73"/>
      <c r="E133" s="124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</row>
    <row r="134" spans="1:16" s="121" customFormat="1">
      <c r="A134" s="73"/>
      <c r="B134" s="73"/>
      <c r="C134" s="123"/>
      <c r="D134" s="73"/>
      <c r="E134" s="124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</row>
    <row r="135" spans="1:16" s="121" customFormat="1">
      <c r="A135" s="73"/>
      <c r="B135" s="73"/>
      <c r="C135" s="123"/>
      <c r="D135" s="73"/>
      <c r="E135" s="124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</row>
    <row r="136" spans="1:16" s="121" customFormat="1">
      <c r="A136" s="73"/>
      <c r="B136" s="73"/>
      <c r="C136" s="123"/>
      <c r="D136" s="73"/>
      <c r="E136" s="124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</row>
    <row r="137" spans="1:16" s="121" customFormat="1">
      <c r="A137" s="73"/>
      <c r="B137" s="73"/>
      <c r="C137" s="123"/>
      <c r="D137" s="73"/>
      <c r="E137" s="124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</row>
    <row r="138" spans="1:16" s="121" customFormat="1">
      <c r="A138" s="73"/>
      <c r="B138" s="73"/>
      <c r="C138" s="123"/>
      <c r="D138" s="73"/>
      <c r="E138" s="124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</row>
    <row r="139" spans="1:16" s="121" customFormat="1">
      <c r="A139" s="73"/>
      <c r="B139" s="73"/>
      <c r="C139" s="123"/>
      <c r="D139" s="73"/>
      <c r="E139" s="124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</row>
    <row r="140" spans="1:16" s="121" customFormat="1">
      <c r="A140" s="73"/>
      <c r="B140" s="73"/>
      <c r="C140" s="123"/>
      <c r="D140" s="73"/>
      <c r="E140" s="124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</row>
    <row r="141" spans="1:16" s="121" customFormat="1">
      <c r="A141" s="73"/>
      <c r="B141" s="73"/>
      <c r="C141" s="123"/>
      <c r="D141" s="73"/>
      <c r="E141" s="124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</row>
    <row r="142" spans="1:16" s="121" customFormat="1">
      <c r="A142" s="73"/>
      <c r="B142" s="73"/>
      <c r="C142" s="123"/>
      <c r="D142" s="73"/>
      <c r="E142" s="124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</row>
    <row r="143" spans="1:16" s="121" customFormat="1">
      <c r="A143" s="73"/>
      <c r="B143" s="73"/>
      <c r="C143" s="123"/>
      <c r="D143" s="73"/>
      <c r="E143" s="124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</row>
    <row r="144" spans="1:16" s="121" customFormat="1">
      <c r="A144" s="73"/>
      <c r="B144" s="73"/>
      <c r="C144" s="123"/>
      <c r="D144" s="73"/>
      <c r="E144" s="124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</row>
    <row r="145" spans="1:20" s="121" customFormat="1">
      <c r="A145" s="73"/>
      <c r="B145" s="73"/>
      <c r="C145" s="123"/>
      <c r="D145" s="73"/>
      <c r="E145" s="124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</row>
    <row r="146" spans="1:20" s="121" customFormat="1">
      <c r="A146" s="73"/>
      <c r="B146" s="73"/>
      <c r="C146" s="123"/>
      <c r="D146" s="73"/>
      <c r="E146" s="124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</row>
    <row r="147" spans="1:20" s="121" customFormat="1">
      <c r="A147" s="73"/>
      <c r="B147" s="73"/>
      <c r="C147" s="123"/>
      <c r="D147" s="73"/>
      <c r="E147" s="124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</row>
    <row r="148" spans="1:20" s="121" customFormat="1" ht="16">
      <c r="A148" s="73"/>
      <c r="B148" s="73"/>
      <c r="C148" s="73"/>
      <c r="D148" s="73"/>
      <c r="E148" s="73"/>
      <c r="F148" s="73"/>
      <c r="G148" s="122"/>
      <c r="H148" s="122"/>
      <c r="I148" s="122"/>
      <c r="J148" s="122"/>
      <c r="K148" s="73"/>
      <c r="L148" s="73"/>
      <c r="M148" s="73"/>
      <c r="N148" s="73"/>
      <c r="O148" s="73"/>
      <c r="P148" s="73"/>
    </row>
    <row r="149" spans="1:20" s="121" customFormat="1">
      <c r="A149" s="73"/>
      <c r="B149" s="73"/>
      <c r="C149" s="123"/>
      <c r="D149" s="73"/>
      <c r="E149" s="124"/>
      <c r="F149" s="73"/>
      <c r="G149" s="73"/>
      <c r="H149" s="125"/>
      <c r="I149" s="73"/>
      <c r="J149" s="126"/>
      <c r="K149" s="73"/>
      <c r="L149" s="73"/>
      <c r="M149" s="73"/>
      <c r="N149" s="73"/>
      <c r="O149" s="73"/>
      <c r="P149" s="120"/>
    </row>
    <row r="150" spans="1:20" s="121" customFormat="1">
      <c r="A150" s="73"/>
      <c r="B150" s="73"/>
      <c r="C150" s="123"/>
      <c r="D150" s="73"/>
      <c r="E150" s="124"/>
      <c r="F150" s="73"/>
      <c r="G150" s="73"/>
      <c r="H150" s="127"/>
      <c r="I150" s="73"/>
      <c r="J150" s="126"/>
      <c r="K150" s="73"/>
      <c r="L150" s="73"/>
      <c r="M150" s="73"/>
      <c r="N150" s="73"/>
      <c r="O150" s="73"/>
      <c r="P150" s="120"/>
    </row>
    <row r="151" spans="1:20" s="121" customFormat="1">
      <c r="A151" s="73"/>
      <c r="B151" s="73"/>
      <c r="C151" s="123"/>
      <c r="D151" s="73"/>
      <c r="E151" s="124"/>
      <c r="F151" s="73"/>
      <c r="G151" s="73"/>
      <c r="H151" s="125"/>
      <c r="I151" s="73"/>
      <c r="J151" s="126"/>
      <c r="K151" s="73"/>
      <c r="L151" s="73"/>
      <c r="M151" s="73"/>
      <c r="N151" s="73"/>
      <c r="O151" s="73"/>
      <c r="P151" s="120"/>
    </row>
    <row r="152" spans="1:20" s="121" customFormat="1">
      <c r="A152" s="73"/>
      <c r="B152" s="73"/>
      <c r="C152" s="123"/>
      <c r="D152" s="73"/>
      <c r="E152" s="124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120"/>
    </row>
    <row r="153" spans="1:20" s="121" customFormat="1">
      <c r="A153" s="73"/>
      <c r="B153" s="73"/>
      <c r="C153" s="123"/>
      <c r="D153" s="73"/>
      <c r="E153" s="124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</row>
    <row r="154" spans="1:20" s="121" customFormat="1">
      <c r="A154" s="73"/>
      <c r="B154" s="73"/>
      <c r="C154" s="12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</row>
    <row r="155" spans="1:20" s="121" customFormat="1">
      <c r="A155" s="73"/>
      <c r="B155" s="73"/>
      <c r="C155" s="12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</row>
    <row r="156" spans="1:20" s="121" customFormat="1">
      <c r="A156" s="73"/>
      <c r="B156" s="73"/>
      <c r="C156" s="123"/>
      <c r="D156" s="73"/>
      <c r="E156" s="124"/>
      <c r="F156" s="73"/>
      <c r="G156" s="73"/>
      <c r="H156" s="73"/>
      <c r="I156" s="73"/>
      <c r="J156" s="126"/>
      <c r="K156" s="73"/>
      <c r="L156" s="73"/>
      <c r="M156" s="73"/>
      <c r="N156" s="73"/>
      <c r="O156" s="73"/>
      <c r="P156" s="120"/>
      <c r="Q156" s="73"/>
      <c r="R156" s="123"/>
      <c r="S156" s="73"/>
      <c r="T156" s="73"/>
    </row>
    <row r="157" spans="1:20" s="121" customFormat="1">
      <c r="A157" s="73"/>
      <c r="B157" s="73"/>
      <c r="C157" s="123"/>
      <c r="D157" s="73"/>
      <c r="E157" s="124"/>
      <c r="F157" s="73"/>
      <c r="G157" s="73"/>
      <c r="H157" s="73"/>
      <c r="I157" s="73"/>
      <c r="J157" s="126"/>
      <c r="K157" s="73"/>
      <c r="L157" s="73"/>
      <c r="M157" s="73"/>
      <c r="N157" s="73"/>
      <c r="O157" s="73"/>
      <c r="P157" s="120"/>
      <c r="Q157" s="73"/>
      <c r="R157" s="123"/>
      <c r="S157" s="73"/>
      <c r="T157" s="73"/>
    </row>
    <row r="158" spans="1:20" s="121" customFormat="1">
      <c r="A158" s="73"/>
      <c r="B158" s="73"/>
      <c r="C158" s="123"/>
      <c r="D158" s="73"/>
      <c r="E158" s="124"/>
      <c r="F158" s="73"/>
      <c r="G158" s="73"/>
      <c r="H158" s="73"/>
      <c r="I158" s="73"/>
      <c r="J158" s="126"/>
      <c r="K158" s="73"/>
      <c r="L158" s="73"/>
      <c r="M158" s="73"/>
      <c r="N158" s="73"/>
      <c r="O158" s="73"/>
      <c r="P158" s="73"/>
    </row>
    <row r="159" spans="1:20" s="121" customFormat="1">
      <c r="A159" s="73"/>
      <c r="B159" s="73"/>
      <c r="C159" s="123"/>
      <c r="D159" s="73"/>
      <c r="E159" s="124"/>
      <c r="F159" s="73"/>
      <c r="G159" s="73"/>
      <c r="H159" s="73"/>
      <c r="I159" s="73"/>
      <c r="J159" s="126"/>
      <c r="K159" s="73"/>
      <c r="L159" s="73"/>
      <c r="M159" s="73"/>
      <c r="N159" s="73"/>
      <c r="O159" s="73"/>
      <c r="P159" s="73"/>
    </row>
    <row r="160" spans="1:20" s="121" customFormat="1">
      <c r="A160" s="73"/>
      <c r="B160" s="73"/>
      <c r="C160" s="123"/>
      <c r="D160" s="73"/>
      <c r="E160" s="124"/>
      <c r="F160" s="73"/>
      <c r="G160" s="73"/>
      <c r="H160" s="73"/>
      <c r="I160" s="73"/>
      <c r="J160" s="126"/>
      <c r="K160" s="73"/>
      <c r="L160" s="73"/>
      <c r="M160" s="73"/>
      <c r="N160" s="73"/>
      <c r="O160" s="73"/>
      <c r="P160" s="120"/>
      <c r="Q160" s="73"/>
      <c r="R160" s="123"/>
      <c r="S160" s="73"/>
      <c r="T160" s="73"/>
    </row>
    <row r="161" spans="1:20" s="121" customFormat="1">
      <c r="A161" s="73"/>
      <c r="B161" s="73"/>
      <c r="C161" s="123"/>
      <c r="D161" s="73"/>
      <c r="E161" s="124"/>
      <c r="F161" s="73"/>
      <c r="G161" s="73"/>
      <c r="H161" s="73"/>
      <c r="I161" s="73"/>
      <c r="J161" s="126"/>
      <c r="K161" s="73"/>
      <c r="L161" s="73"/>
      <c r="M161" s="73"/>
      <c r="N161" s="73"/>
      <c r="O161" s="73"/>
      <c r="P161" s="120"/>
      <c r="Q161" s="73"/>
      <c r="R161" s="123"/>
      <c r="S161" s="73"/>
      <c r="T161" s="73"/>
    </row>
    <row r="162" spans="1:20" s="121" customFormat="1"/>
    <row r="163" spans="1:20" s="121" customFormat="1"/>
    <row r="164" spans="1:20" s="121" customFormat="1"/>
    <row r="165" spans="1:20" s="121" customFormat="1"/>
    <row r="166" spans="1:20" s="121" customFormat="1"/>
    <row r="167" spans="1:20" s="121" customFormat="1"/>
    <row r="168" spans="1:20" s="121" customFormat="1"/>
    <row r="169" spans="1:20" s="121" customFormat="1"/>
    <row r="170" spans="1:20" s="121" customFormat="1"/>
    <row r="171" spans="1:20" s="121" customFormat="1"/>
    <row r="172" spans="1:20" s="121" customFormat="1"/>
    <row r="173" spans="1:20" s="121" customFormat="1"/>
    <row r="174" spans="1:20" s="121" customFormat="1"/>
    <row r="175" spans="1:20" s="121" customFormat="1"/>
    <row r="176" spans="1:20" s="121" customFormat="1"/>
    <row r="177" s="121" customFormat="1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</sheetPr>
  <dimension ref="A1:U52"/>
  <sheetViews>
    <sheetView topLeftCell="C1" workbookViewId="0">
      <selection activeCell="E56" sqref="E56"/>
    </sheetView>
  </sheetViews>
  <sheetFormatPr baseColWidth="10" defaultRowHeight="12" x14ac:dyDescent="0"/>
  <cols>
    <col min="6" max="6" width="11.1640625" bestFit="1" customWidth="1"/>
    <col min="8" max="8" width="10.83203125" style="137"/>
    <col min="11" max="11" width="10.83203125" style="134"/>
    <col min="12" max="12" width="12" bestFit="1" customWidth="1"/>
    <col min="15" max="15" width="10.83203125" style="119"/>
  </cols>
  <sheetData>
    <row r="1" spans="1:21">
      <c r="A1" s="138">
        <v>40962</v>
      </c>
      <c r="B1" s="70"/>
      <c r="C1" s="70"/>
      <c r="D1" s="70"/>
      <c r="E1" s="131"/>
      <c r="F1" s="70"/>
      <c r="G1" s="70" t="s">
        <v>380</v>
      </c>
      <c r="H1" s="70" t="s">
        <v>392</v>
      </c>
      <c r="I1" s="70" t="s">
        <v>393</v>
      </c>
      <c r="J1" s="70" t="s">
        <v>389</v>
      </c>
      <c r="K1" s="76"/>
      <c r="L1" s="70"/>
      <c r="M1" s="70"/>
      <c r="N1" s="70"/>
      <c r="O1" s="73"/>
    </row>
    <row r="2" spans="1:21" ht="18">
      <c r="A2" s="70" t="s">
        <v>381</v>
      </c>
      <c r="B2" s="70" t="s">
        <v>382</v>
      </c>
      <c r="C2" s="70" t="s">
        <v>383</v>
      </c>
      <c r="D2" s="70" t="s">
        <v>384</v>
      </c>
      <c r="E2" s="131" t="s">
        <v>415</v>
      </c>
      <c r="F2" s="70" t="s">
        <v>416</v>
      </c>
      <c r="G2" s="72" t="s">
        <v>391</v>
      </c>
      <c r="H2" s="72" t="s">
        <v>394</v>
      </c>
      <c r="I2" s="72" t="s">
        <v>395</v>
      </c>
      <c r="J2" s="72" t="s">
        <v>378</v>
      </c>
      <c r="K2" s="76" t="s">
        <v>396</v>
      </c>
      <c r="L2" s="70" t="s">
        <v>397</v>
      </c>
      <c r="M2" s="70" t="s">
        <v>379</v>
      </c>
      <c r="N2" s="70" t="s">
        <v>417</v>
      </c>
      <c r="O2" s="73" t="s">
        <v>418</v>
      </c>
      <c r="Q2" s="9"/>
      <c r="R2" s="9"/>
      <c r="S2" s="9"/>
      <c r="T2" s="9"/>
    </row>
    <row r="3" spans="1:21">
      <c r="A3" s="70" t="s">
        <v>388</v>
      </c>
      <c r="B3" s="70">
        <v>1</v>
      </c>
      <c r="C3" s="71" t="s">
        <v>385</v>
      </c>
      <c r="D3" s="70">
        <v>5</v>
      </c>
      <c r="E3" s="132">
        <f>-F3*G3*J3*44.613*((274.15/273.15)^0.81)*M3</f>
        <v>0.2396034479729105</v>
      </c>
      <c r="F3" s="70">
        <f>0.1381*10^-4</f>
        <v>1.381E-5</v>
      </c>
      <c r="G3" s="70">
        <f>1-(H3/I3)</f>
        <v>0.70207605344295998</v>
      </c>
      <c r="H3" s="75">
        <v>289.88</v>
      </c>
      <c r="I3" s="70">
        <v>973</v>
      </c>
      <c r="J3" s="74">
        <f>(1-(1-G3)^(2/3))/G3</f>
        <v>0.78898773024974744</v>
      </c>
      <c r="K3" s="76">
        <v>968</v>
      </c>
      <c r="L3" s="70">
        <v>272.79000000000002</v>
      </c>
      <c r="M3" s="70">
        <f>(O4-O3)/((N4-N3)/100)</f>
        <v>-700</v>
      </c>
      <c r="N3" s="70">
        <v>0</v>
      </c>
      <c r="O3" s="73">
        <v>540</v>
      </c>
      <c r="Q3" s="121"/>
      <c r="R3" s="121"/>
      <c r="S3" s="121"/>
      <c r="T3" s="9"/>
    </row>
    <row r="4" spans="1:21">
      <c r="A4" s="70" t="s">
        <v>388</v>
      </c>
      <c r="B4" s="70">
        <v>1</v>
      </c>
      <c r="C4" s="71" t="s">
        <v>386</v>
      </c>
      <c r="D4" s="70">
        <v>15</v>
      </c>
      <c r="E4" s="132">
        <f>-F4*G4*J4*44.613*((274.15/273.15)^0.81)*M4</f>
        <v>0.17468552173487278</v>
      </c>
      <c r="F4" s="70">
        <f>0.1381*10^-4</f>
        <v>1.381E-5</v>
      </c>
      <c r="G4" s="70">
        <f>1-(H4/I4)</f>
        <v>0.61541623843782123</v>
      </c>
      <c r="H4" s="75">
        <v>374.2</v>
      </c>
      <c r="I4" s="70">
        <v>973</v>
      </c>
      <c r="J4" s="74">
        <f>(1-(1-G4)^(2/3))/G4</f>
        <v>0.76558972454402541</v>
      </c>
      <c r="K4" s="76">
        <v>967</v>
      </c>
      <c r="L4" s="70">
        <v>272.79000000000002</v>
      </c>
      <c r="M4" s="70">
        <f>(O5-O4)/((N5-N4)/100)</f>
        <v>-600</v>
      </c>
      <c r="N4" s="70">
        <v>10</v>
      </c>
      <c r="O4" s="73">
        <v>470</v>
      </c>
      <c r="Q4" s="121"/>
      <c r="R4" s="121"/>
      <c r="S4" s="121"/>
      <c r="T4" s="9"/>
    </row>
    <row r="5" spans="1:21">
      <c r="A5" s="70" t="s">
        <v>388</v>
      </c>
      <c r="B5" s="70">
        <v>1</v>
      </c>
      <c r="C5" s="71" t="s">
        <v>421</v>
      </c>
      <c r="D5" s="70">
        <v>24</v>
      </c>
      <c r="E5" s="132">
        <f>-F5*G5*J5*44.613*((274.15/273.15)^0.81)*M5</f>
        <v>0</v>
      </c>
      <c r="F5" s="70">
        <f>0.1381*10^-4</f>
        <v>1.381E-5</v>
      </c>
      <c r="G5" s="70">
        <f>1-(H5/I5)</f>
        <v>0.34676258992805753</v>
      </c>
      <c r="H5" s="75">
        <v>635.6</v>
      </c>
      <c r="I5" s="70">
        <v>973</v>
      </c>
      <c r="J5" s="74">
        <f>(1-(1-G5)^(2/3))/G5</f>
        <v>0.71270759481259327</v>
      </c>
      <c r="K5" s="76">
        <v>976</v>
      </c>
      <c r="L5" s="70">
        <v>272.79000000000002</v>
      </c>
      <c r="M5" s="70">
        <f>(O6-O5)/((N6-N5)/100)</f>
        <v>0</v>
      </c>
      <c r="N5" s="70">
        <v>20</v>
      </c>
      <c r="O5" s="73">
        <v>410</v>
      </c>
      <c r="Q5" s="121"/>
      <c r="R5" s="121"/>
      <c r="S5" s="121"/>
      <c r="T5" s="9"/>
    </row>
    <row r="6" spans="1:21">
      <c r="A6" s="70" t="s">
        <v>388</v>
      </c>
      <c r="B6" s="70">
        <v>1</v>
      </c>
      <c r="C6" s="71" t="s">
        <v>398</v>
      </c>
      <c r="D6" s="70"/>
      <c r="E6" s="132"/>
      <c r="F6" s="70"/>
      <c r="G6" s="70"/>
      <c r="I6" s="70"/>
      <c r="J6" s="70"/>
      <c r="K6" s="76">
        <f>AVERAGE(K3:K5)</f>
        <v>970.33333333333337</v>
      </c>
      <c r="L6" s="70"/>
      <c r="M6" s="70"/>
      <c r="N6" s="70">
        <v>28</v>
      </c>
      <c r="O6" s="73">
        <v>410</v>
      </c>
      <c r="Q6" s="121"/>
      <c r="R6" s="121"/>
      <c r="S6" s="121"/>
      <c r="T6" s="121"/>
    </row>
    <row r="7" spans="1:21">
      <c r="A7" s="70"/>
      <c r="B7" s="70"/>
      <c r="C7" s="71"/>
      <c r="D7" s="70"/>
      <c r="E7" s="132"/>
      <c r="F7" s="70"/>
      <c r="G7" s="70"/>
      <c r="H7" s="70"/>
      <c r="I7" s="70"/>
      <c r="J7" s="70"/>
      <c r="K7" s="76"/>
      <c r="L7" s="70"/>
      <c r="M7" s="70"/>
      <c r="N7" s="70"/>
      <c r="O7" s="73"/>
      <c r="Q7" s="121"/>
      <c r="R7" s="121"/>
      <c r="S7" s="121"/>
      <c r="T7" s="9"/>
      <c r="U7" s="7"/>
    </row>
    <row r="8" spans="1:21">
      <c r="A8" s="70" t="s">
        <v>388</v>
      </c>
      <c r="B8" s="70">
        <v>2</v>
      </c>
      <c r="C8" s="71" t="s">
        <v>385</v>
      </c>
      <c r="D8" s="70">
        <v>5</v>
      </c>
      <c r="E8" s="132">
        <f>-F8*G8*J8*44.613*((274.15/273.15)^0.81)*M8</f>
        <v>0.79379170458814097</v>
      </c>
      <c r="F8" s="70">
        <f>0.1381*10^-4</f>
        <v>1.381E-5</v>
      </c>
      <c r="G8" s="70">
        <f>1-(H8/I8)</f>
        <v>0.68316546762589936</v>
      </c>
      <c r="H8" s="75">
        <v>308.27999999999997</v>
      </c>
      <c r="I8" s="70">
        <v>973</v>
      </c>
      <c r="J8" s="74">
        <f>(1-(1-G8)^(2/3))/G8</f>
        <v>0.78348158814568269</v>
      </c>
      <c r="K8" s="76">
        <v>966</v>
      </c>
      <c r="L8" s="70">
        <v>272.79000000000002</v>
      </c>
      <c r="M8" s="70">
        <f>(O9-O8)/((N9-N8)/100)</f>
        <v>-2400</v>
      </c>
      <c r="N8" s="70">
        <v>0</v>
      </c>
      <c r="O8" s="73">
        <v>800</v>
      </c>
      <c r="Q8" s="121"/>
      <c r="R8" s="121"/>
      <c r="S8" s="121"/>
      <c r="T8" s="9"/>
      <c r="U8" s="7"/>
    </row>
    <row r="9" spans="1:21">
      <c r="A9" s="70" t="s">
        <v>388</v>
      </c>
      <c r="B9" s="70">
        <v>2</v>
      </c>
      <c r="C9" s="71" t="s">
        <v>386</v>
      </c>
      <c r="D9" s="70">
        <v>15</v>
      </c>
      <c r="E9" s="132">
        <f>-F9*G9*J9*44.613*((274.15/273.15)^0.81)*M9</f>
        <v>0.44463042267479919</v>
      </c>
      <c r="F9" s="70">
        <f>0.1381*10^-4</f>
        <v>1.381E-5</v>
      </c>
      <c r="G9" s="70">
        <f>1-(H9/I9)</f>
        <v>0.66115107913669058</v>
      </c>
      <c r="H9" s="70">
        <v>329.7</v>
      </c>
      <c r="I9" s="70">
        <v>973</v>
      </c>
      <c r="J9" s="74">
        <f>(1-(1-G9)^(2/3))/G9</f>
        <v>0.77737364775053186</v>
      </c>
      <c r="K9" s="76">
        <v>967</v>
      </c>
      <c r="L9" s="70">
        <v>272.79000000000002</v>
      </c>
      <c r="M9" s="70">
        <f>(O10-O9)/((N10-N9)/100)</f>
        <v>-1400</v>
      </c>
      <c r="N9" s="70">
        <v>10</v>
      </c>
      <c r="O9" s="73">
        <v>560</v>
      </c>
      <c r="Q9" s="121"/>
      <c r="R9" s="121"/>
      <c r="S9" s="121"/>
      <c r="T9" s="9"/>
      <c r="U9" s="7"/>
    </row>
    <row r="10" spans="1:21">
      <c r="A10" s="70" t="s">
        <v>388</v>
      </c>
      <c r="B10" s="70">
        <v>2</v>
      </c>
      <c r="C10" s="71" t="s">
        <v>422</v>
      </c>
      <c r="D10" s="70">
        <v>24.5</v>
      </c>
      <c r="E10" s="132">
        <f>-F10*G10*J10*44.613*((274.15/273.15)^0.81)*M10</f>
        <v>2.6392548953318318E-2</v>
      </c>
      <c r="F10" s="70">
        <f>0.1381*10^-4</f>
        <v>1.381E-5</v>
      </c>
      <c r="G10" s="70">
        <f>1-(H10/I10)</f>
        <v>0.51699897225077085</v>
      </c>
      <c r="H10" s="75">
        <v>469.96</v>
      </c>
      <c r="I10" s="70">
        <v>973</v>
      </c>
      <c r="J10" s="74">
        <f>(1-(1-G10)^(2/3))/G10</f>
        <v>0.74352153506821206</v>
      </c>
      <c r="K10" s="76">
        <v>966</v>
      </c>
      <c r="L10" s="70">
        <v>272.79000000000002</v>
      </c>
      <c r="M10" s="70">
        <f>(O11-O10)/((N11-N10)/100)</f>
        <v>-111.11111111111111</v>
      </c>
      <c r="N10" s="70">
        <v>20</v>
      </c>
      <c r="O10" s="73">
        <v>420</v>
      </c>
      <c r="Q10" s="121"/>
      <c r="R10" s="121"/>
      <c r="S10" s="121"/>
      <c r="T10" s="9"/>
      <c r="U10" s="7"/>
    </row>
    <row r="11" spans="1:21">
      <c r="A11" s="70" t="s">
        <v>388</v>
      </c>
      <c r="B11" s="70">
        <v>2</v>
      </c>
      <c r="C11" s="71" t="s">
        <v>398</v>
      </c>
      <c r="D11" s="70"/>
      <c r="E11" s="132"/>
      <c r="F11" s="70"/>
      <c r="G11" s="70"/>
      <c r="H11" s="75"/>
      <c r="I11" s="70"/>
      <c r="J11" s="74"/>
      <c r="K11" s="76">
        <v>974</v>
      </c>
      <c r="L11" s="70"/>
      <c r="M11" s="70"/>
      <c r="N11" s="70">
        <v>29</v>
      </c>
      <c r="O11" s="73">
        <v>410</v>
      </c>
      <c r="Q11" s="121"/>
      <c r="R11" s="121"/>
      <c r="S11" s="139"/>
      <c r="T11" s="9"/>
      <c r="U11" s="7"/>
    </row>
    <row r="12" spans="1:21">
      <c r="A12" s="70"/>
      <c r="B12" s="70"/>
      <c r="D12" s="70"/>
      <c r="E12" s="132"/>
      <c r="F12" s="70"/>
      <c r="G12" s="70"/>
      <c r="H12" s="70"/>
      <c r="I12" s="70"/>
      <c r="J12" s="70"/>
      <c r="K12" s="76"/>
      <c r="L12" s="70"/>
      <c r="M12" s="70"/>
      <c r="N12" s="70"/>
      <c r="O12" s="73"/>
      <c r="Q12" s="121"/>
      <c r="R12" s="121"/>
      <c r="S12" s="121"/>
      <c r="T12" s="121"/>
    </row>
    <row r="13" spans="1:21">
      <c r="A13" s="70"/>
      <c r="B13" s="70"/>
      <c r="C13" s="71"/>
      <c r="D13" s="70"/>
      <c r="E13" s="132"/>
      <c r="F13" s="70"/>
      <c r="G13" s="70"/>
      <c r="H13" s="70"/>
      <c r="I13" s="70"/>
      <c r="J13" s="70"/>
      <c r="K13" s="76"/>
      <c r="L13" s="70"/>
      <c r="M13" s="70"/>
      <c r="N13" s="70"/>
      <c r="O13" s="73"/>
      <c r="Q13" s="121"/>
      <c r="R13" s="121"/>
      <c r="S13" s="121"/>
      <c r="T13" s="9"/>
    </row>
    <row r="14" spans="1:21">
      <c r="A14" s="70" t="s">
        <v>388</v>
      </c>
      <c r="B14" s="70">
        <v>3</v>
      </c>
      <c r="C14" s="71" t="s">
        <v>385</v>
      </c>
      <c r="D14" s="70">
        <v>5</v>
      </c>
      <c r="E14" s="132">
        <f>-F14*G14*J14*44.613*((274.15/273.15)^0.81)*M14</f>
        <v>0.14212052216346821</v>
      </c>
      <c r="F14" s="70">
        <f>0.1381*10^-4</f>
        <v>1.381E-5</v>
      </c>
      <c r="G14" s="70">
        <f>1-(H14/I14)</f>
        <v>0.72291880781089413</v>
      </c>
      <c r="H14" s="75">
        <v>269.60000000000002</v>
      </c>
      <c r="I14" s="70">
        <v>973</v>
      </c>
      <c r="J14" s="74">
        <f>(1-(1-G14)^(2/3))/G14</f>
        <v>0.79536534756698918</v>
      </c>
      <c r="K14" s="76">
        <v>965</v>
      </c>
      <c r="L14" s="70">
        <v>272.79000000000002</v>
      </c>
      <c r="M14" s="70">
        <f>(O15-O14)/((N15-N14)/100)</f>
        <v>-400</v>
      </c>
      <c r="N14" s="70">
        <v>0</v>
      </c>
      <c r="O14" s="73">
        <v>800</v>
      </c>
      <c r="Q14" s="121"/>
      <c r="R14" s="121"/>
      <c r="S14" s="121"/>
      <c r="T14" s="9"/>
    </row>
    <row r="15" spans="1:21">
      <c r="A15" s="70" t="s">
        <v>388</v>
      </c>
      <c r="B15" s="70">
        <v>3</v>
      </c>
      <c r="C15" s="71" t="s">
        <v>386</v>
      </c>
      <c r="D15" s="70">
        <v>15</v>
      </c>
      <c r="E15" s="132">
        <f>-F15*G15*J15*44.613*((274.15/273.15)^0.81)*M15</f>
        <v>0.49852411804698538</v>
      </c>
      <c r="F15" s="70">
        <f>0.1381*10^-4</f>
        <v>1.381E-5</v>
      </c>
      <c r="G15" s="70">
        <f>1-(H15/I15)</f>
        <v>0.45911613566289833</v>
      </c>
      <c r="H15" s="75">
        <v>526.28</v>
      </c>
      <c r="I15" s="70">
        <v>973</v>
      </c>
      <c r="J15" s="74">
        <f>(1-(1-G15)^(2/3))/G15</f>
        <v>0.73216971682751741</v>
      </c>
      <c r="K15" s="76">
        <v>968</v>
      </c>
      <c r="L15" s="70">
        <v>272.79000000000002</v>
      </c>
      <c r="M15" s="70">
        <f>(O16-O15)/((N16-N15)/100)</f>
        <v>-2400</v>
      </c>
      <c r="N15" s="70">
        <v>10</v>
      </c>
      <c r="O15" s="73">
        <v>760</v>
      </c>
      <c r="Q15" s="121"/>
      <c r="R15" s="121"/>
      <c r="S15" s="121"/>
      <c r="T15" s="9"/>
    </row>
    <row r="16" spans="1:21">
      <c r="A16" s="70" t="s">
        <v>388</v>
      </c>
      <c r="B16" s="70">
        <v>3</v>
      </c>
      <c r="C16" s="71" t="s">
        <v>423</v>
      </c>
      <c r="D16" s="70">
        <v>21</v>
      </c>
      <c r="E16" s="132">
        <f>-F16*G16*J16*44.613*((274.15/273.15)^0.81)*M16</f>
        <v>1.1229443830074397</v>
      </c>
      <c r="F16" s="70">
        <f>0.1381*10^-4</f>
        <v>1.381E-5</v>
      </c>
      <c r="G16" s="70">
        <f>1-(H16/I16)</f>
        <v>0.45208633093525175</v>
      </c>
      <c r="H16" s="75">
        <v>533.12</v>
      </c>
      <c r="I16" s="70">
        <v>973</v>
      </c>
      <c r="J16" s="74">
        <f>(1-(1-G16)^(2/3))/G16</f>
        <v>0.73085894698837894</v>
      </c>
      <c r="K16" s="76">
        <v>967</v>
      </c>
      <c r="L16" s="70">
        <v>272.79000000000002</v>
      </c>
      <c r="M16" s="70">
        <f>(O17-O16)/((N17-N16)/100)</f>
        <v>-5500</v>
      </c>
      <c r="N16" s="70">
        <v>20</v>
      </c>
      <c r="O16" s="73">
        <v>520</v>
      </c>
      <c r="Q16" s="121"/>
      <c r="R16" s="121"/>
      <c r="S16" s="121"/>
      <c r="T16" s="9"/>
    </row>
    <row r="17" spans="1:20">
      <c r="A17" s="70" t="s">
        <v>388</v>
      </c>
      <c r="B17" s="70">
        <v>3</v>
      </c>
      <c r="C17" s="71" t="s">
        <v>398</v>
      </c>
      <c r="D17" s="70"/>
      <c r="E17" s="132"/>
      <c r="F17" s="70"/>
      <c r="G17" s="70"/>
      <c r="H17" s="70"/>
      <c r="I17" s="70"/>
      <c r="J17" s="70"/>
      <c r="K17" s="76">
        <v>974</v>
      </c>
      <c r="L17" s="70"/>
      <c r="M17" s="70"/>
      <c r="N17" s="76">
        <v>22</v>
      </c>
      <c r="O17" s="73">
        <v>410</v>
      </c>
      <c r="Q17" s="121"/>
      <c r="R17" s="121"/>
      <c r="S17" s="139"/>
      <c r="T17" s="9"/>
    </row>
    <row r="18" spans="1:20">
      <c r="A18" s="70"/>
      <c r="B18" s="70"/>
      <c r="C18" s="71"/>
      <c r="D18" s="70"/>
      <c r="E18" s="132"/>
      <c r="F18" s="70"/>
      <c r="G18" s="70"/>
      <c r="H18" s="70"/>
      <c r="I18" s="70"/>
      <c r="J18" s="70"/>
      <c r="K18" s="76"/>
      <c r="L18" s="70"/>
      <c r="M18" s="70"/>
      <c r="N18" s="70"/>
      <c r="O18" s="73"/>
      <c r="Q18" s="121"/>
      <c r="R18" s="121"/>
      <c r="S18" s="121"/>
      <c r="T18" s="121"/>
    </row>
    <row r="19" spans="1:20">
      <c r="A19" s="70" t="s">
        <v>403</v>
      </c>
      <c r="B19" s="70">
        <v>1</v>
      </c>
      <c r="C19" s="71" t="s">
        <v>385</v>
      </c>
      <c r="D19" s="70">
        <v>5</v>
      </c>
      <c r="E19" s="132">
        <f>-F19*G19*J19*44.613*((274.15/273.15)^0.81)*M19</f>
        <v>0.25209055557241822</v>
      </c>
      <c r="F19" s="70">
        <f>0.1381*10^-4</f>
        <v>1.381E-5</v>
      </c>
      <c r="G19" s="70">
        <f>1-(H19/I19)</f>
        <v>0.73052415210688593</v>
      </c>
      <c r="H19" s="75">
        <v>262.2</v>
      </c>
      <c r="I19" s="70">
        <v>973</v>
      </c>
      <c r="J19" s="74">
        <f>(1-(1-G19)^(2/3))/G19</f>
        <v>0.79778036427237375</v>
      </c>
      <c r="K19" s="76">
        <v>967</v>
      </c>
      <c r="L19" s="70">
        <v>272.79000000000002</v>
      </c>
      <c r="M19" s="70">
        <f>(O20-O19)/((N20-N19)/100)</f>
        <v>-700</v>
      </c>
      <c r="N19" s="70">
        <v>0</v>
      </c>
      <c r="O19" s="73">
        <v>540</v>
      </c>
      <c r="Q19" s="121"/>
      <c r="R19" s="121"/>
      <c r="S19" s="121"/>
      <c r="T19" s="9"/>
    </row>
    <row r="20" spans="1:20">
      <c r="A20" s="70" t="s">
        <v>403</v>
      </c>
      <c r="B20" s="70">
        <v>1</v>
      </c>
      <c r="C20" s="71" t="s">
        <v>386</v>
      </c>
      <c r="D20" s="70">
        <v>15</v>
      </c>
      <c r="E20" s="132">
        <f>-F20*G20*J20*44.613*((274.15/273.15)^0.81)*M20</f>
        <v>8.7760275593252293E-2</v>
      </c>
      <c r="F20" s="70">
        <f>0.1381*10^-4</f>
        <v>1.381E-5</v>
      </c>
      <c r="G20" s="70">
        <f>1-(H20/I20)</f>
        <v>0.57755395683453237</v>
      </c>
      <c r="H20" s="75">
        <v>411.04</v>
      </c>
      <c r="I20" s="70">
        <v>973</v>
      </c>
      <c r="J20" s="74">
        <f>(1-(1-G20)^(2/3))/G20</f>
        <v>0.75662631230716482</v>
      </c>
      <c r="K20" s="76">
        <v>967</v>
      </c>
      <c r="L20" s="70">
        <v>272.79000000000002</v>
      </c>
      <c r="M20" s="70">
        <f>(O21-O20)/((N21-N20)/100)</f>
        <v>-325</v>
      </c>
      <c r="N20" s="70">
        <v>10</v>
      </c>
      <c r="O20" s="73">
        <v>470</v>
      </c>
      <c r="Q20" s="121"/>
      <c r="R20" s="121"/>
      <c r="S20" s="121"/>
      <c r="T20" s="9"/>
    </row>
    <row r="21" spans="1:20">
      <c r="A21" s="70" t="s">
        <v>403</v>
      </c>
      <c r="B21" s="70">
        <v>1</v>
      </c>
      <c r="C21" s="71" t="s">
        <v>401</v>
      </c>
      <c r="D21" s="70">
        <v>25</v>
      </c>
      <c r="E21" s="132" t="e">
        <f>-F21*G21*J21*44.613*((274.15/273.15)^0.81)*M21</f>
        <v>#DIV/0!</v>
      </c>
      <c r="F21" s="70">
        <f>0.1381*10^-4</f>
        <v>1.381E-5</v>
      </c>
      <c r="G21" s="70">
        <f>1-(H21/I21)</f>
        <v>0.69812949640287769</v>
      </c>
      <c r="H21" s="75">
        <v>293.72000000000003</v>
      </c>
      <c r="I21" s="70">
        <v>973</v>
      </c>
      <c r="J21" s="74">
        <f>(1-(1-G21)^(2/3))/G21</f>
        <v>0.78781756739219033</v>
      </c>
      <c r="K21" s="76">
        <v>968</v>
      </c>
      <c r="L21" s="70">
        <v>272.79000000000002</v>
      </c>
      <c r="M21" s="70" t="e">
        <f>(O22-O21)/((N22-N21)/100)</f>
        <v>#DIV/0!</v>
      </c>
      <c r="N21" s="70">
        <v>30</v>
      </c>
      <c r="O21" s="73">
        <v>405</v>
      </c>
      <c r="Q21" s="121"/>
      <c r="R21" s="121"/>
      <c r="S21" s="121"/>
      <c r="T21" s="9"/>
    </row>
    <row r="22" spans="1:20">
      <c r="A22" s="70" t="s">
        <v>403</v>
      </c>
      <c r="B22" s="70">
        <v>1</v>
      </c>
      <c r="C22" s="71" t="s">
        <v>398</v>
      </c>
      <c r="D22" s="70"/>
      <c r="E22" s="132"/>
      <c r="F22" s="70"/>
      <c r="G22" s="70"/>
      <c r="H22" s="70"/>
      <c r="I22" s="70"/>
      <c r="J22" s="70"/>
      <c r="K22" s="76">
        <v>975</v>
      </c>
      <c r="L22" s="70"/>
      <c r="M22" s="70"/>
      <c r="N22" s="76">
        <v>30</v>
      </c>
      <c r="O22" s="73">
        <v>400</v>
      </c>
      <c r="Q22" s="121"/>
      <c r="R22" s="121"/>
      <c r="S22" s="121"/>
      <c r="T22" s="9"/>
    </row>
    <row r="23" spans="1:20">
      <c r="A23" s="70"/>
      <c r="B23" s="70"/>
      <c r="C23" s="71"/>
      <c r="D23" s="70"/>
      <c r="E23" s="132"/>
      <c r="F23" s="70"/>
      <c r="G23" s="70"/>
      <c r="H23" s="70"/>
      <c r="I23" s="70"/>
      <c r="J23" s="70"/>
      <c r="K23" s="76"/>
      <c r="L23" s="70"/>
      <c r="M23" s="70"/>
      <c r="N23" s="70"/>
      <c r="O23" s="73"/>
      <c r="Q23" s="121"/>
      <c r="R23" s="121"/>
      <c r="S23" s="139"/>
      <c r="T23" s="9"/>
    </row>
    <row r="24" spans="1:20">
      <c r="A24" s="70" t="s">
        <v>403</v>
      </c>
      <c r="B24" s="70">
        <v>2</v>
      </c>
      <c r="C24" s="71" t="s">
        <v>385</v>
      </c>
      <c r="D24" s="70">
        <v>5</v>
      </c>
      <c r="E24" s="132">
        <f>-F24*G24*J24*44.613*((274.15/273.15)^0.81)*M24</f>
        <v>0.31853367555701173</v>
      </c>
      <c r="F24" s="70">
        <f>0.1381*10^-4</f>
        <v>1.381E-5</v>
      </c>
      <c r="G24" s="70">
        <f>1-(H24/I24)</f>
        <v>0.72073997944501533</v>
      </c>
      <c r="H24" s="75">
        <v>271.72000000000003</v>
      </c>
      <c r="I24" s="70">
        <v>973</v>
      </c>
      <c r="J24" s="74">
        <f>(1-(1-G24)^(2/3))/G24</f>
        <v>0.79468244041769087</v>
      </c>
      <c r="K24" s="76">
        <v>964</v>
      </c>
      <c r="L24" s="70">
        <v>272.79000000000002</v>
      </c>
      <c r="M24" s="70">
        <f>(O25-O24)/((N25-N24)/100)</f>
        <v>-900</v>
      </c>
      <c r="N24" s="70">
        <v>0</v>
      </c>
      <c r="O24" s="73">
        <v>835</v>
      </c>
      <c r="Q24" s="121"/>
      <c r="R24" s="121"/>
      <c r="S24" s="121"/>
      <c r="T24" s="121"/>
    </row>
    <row r="25" spans="1:20">
      <c r="A25" s="70" t="s">
        <v>403</v>
      </c>
      <c r="B25" s="70">
        <v>2</v>
      </c>
      <c r="C25" s="71" t="s">
        <v>386</v>
      </c>
      <c r="D25" s="70">
        <v>15</v>
      </c>
      <c r="E25" s="132">
        <f>-F25*G25*J25*44.613*((274.15/273.15)^0.81)*M25</f>
        <v>4.3225263641938114E-2</v>
      </c>
      <c r="F25" s="70">
        <f>0.1381*10^-4</f>
        <v>1.381E-5</v>
      </c>
      <c r="G25" s="70">
        <f>1-(H25/I25)</f>
        <v>0.61015416238437825</v>
      </c>
      <c r="H25" s="75">
        <v>379.32</v>
      </c>
      <c r="I25" s="70">
        <v>973</v>
      </c>
      <c r="J25" s="74">
        <f>(1-(1-G25)^(2/3))/G25</f>
        <v>0.76430411845266255</v>
      </c>
      <c r="K25" s="76">
        <v>964</v>
      </c>
      <c r="L25" s="70">
        <v>272.79000000000002</v>
      </c>
      <c r="M25" s="70">
        <f>(O26-O25)/((N26-N25)/100)</f>
        <v>-150</v>
      </c>
      <c r="N25" s="70">
        <v>10</v>
      </c>
      <c r="O25" s="73">
        <v>745</v>
      </c>
      <c r="Q25" s="121"/>
      <c r="R25" s="121"/>
      <c r="S25" s="121"/>
      <c r="T25" s="9"/>
    </row>
    <row r="26" spans="1:20">
      <c r="A26" s="70" t="s">
        <v>403</v>
      </c>
      <c r="B26" s="70">
        <v>2</v>
      </c>
      <c r="C26" s="71" t="s">
        <v>401</v>
      </c>
      <c r="D26" s="70">
        <v>25</v>
      </c>
      <c r="E26" s="132">
        <f>-F26*G26*J26*44.613*((274.15/273.15)^0.81)*M26</f>
        <v>1.1366856753612042</v>
      </c>
      <c r="F26" s="70">
        <f>0.1381*10^-4</f>
        <v>1.381E-5</v>
      </c>
      <c r="G26" s="70">
        <f>1-(H26/I26)</f>
        <v>0.70557040082219935</v>
      </c>
      <c r="H26" s="75">
        <v>286.48</v>
      </c>
      <c r="I26" s="70">
        <v>973</v>
      </c>
      <c r="J26" s="74">
        <f>(1-(1-G26)^(2/3))/G26</f>
        <v>0.79003345037852923</v>
      </c>
      <c r="K26" s="76">
        <v>966</v>
      </c>
      <c r="L26" s="70">
        <v>272.79000000000002</v>
      </c>
      <c r="M26" s="70">
        <f>(O27-O26)/((N27-N26)/100)</f>
        <v>-3300</v>
      </c>
      <c r="N26" s="70">
        <v>20</v>
      </c>
      <c r="O26" s="73">
        <v>730</v>
      </c>
      <c r="Q26" s="121"/>
      <c r="R26" s="121"/>
      <c r="S26" s="121"/>
      <c r="T26" s="9"/>
    </row>
    <row r="27" spans="1:20">
      <c r="A27" s="70" t="s">
        <v>403</v>
      </c>
      <c r="B27" s="70">
        <v>2</v>
      </c>
      <c r="C27" s="70" t="s">
        <v>420</v>
      </c>
      <c r="D27" s="70">
        <v>32</v>
      </c>
      <c r="E27" s="132">
        <f>-F27*G27*J27*44.613*((274.15/273.15)^0.81)*M27</f>
        <v>-3.2456768231815696E-2</v>
      </c>
      <c r="F27" s="70">
        <f>0.1381*10^-4</f>
        <v>1.381E-5</v>
      </c>
      <c r="G27" s="70">
        <f>1-(H27/I27)</f>
        <v>0.29796505652620753</v>
      </c>
      <c r="H27" s="75">
        <v>683.08</v>
      </c>
      <c r="I27" s="70">
        <v>973</v>
      </c>
      <c r="J27" s="74">
        <f>(1-(1-G27)^(2/3))/G27</f>
        <v>0.70511396521304048</v>
      </c>
      <c r="K27" s="76">
        <v>967</v>
      </c>
      <c r="L27" s="70">
        <v>272.79000000000002</v>
      </c>
      <c r="M27" s="70">
        <f>(O28-O27)/((N28-N27)/100)</f>
        <v>250</v>
      </c>
      <c r="N27" s="76">
        <v>30</v>
      </c>
      <c r="O27" s="73">
        <v>400</v>
      </c>
      <c r="Q27" s="121"/>
      <c r="R27" s="121"/>
      <c r="S27" s="121"/>
      <c r="T27" s="9"/>
    </row>
    <row r="28" spans="1:20">
      <c r="A28" s="70" t="s">
        <v>403</v>
      </c>
      <c r="B28" s="70">
        <v>2</v>
      </c>
      <c r="C28" s="71" t="s">
        <v>398</v>
      </c>
      <c r="D28" s="70"/>
      <c r="E28" s="132"/>
      <c r="F28" s="70"/>
      <c r="G28" s="70"/>
      <c r="H28" s="70"/>
      <c r="I28" s="70"/>
      <c r="J28" s="70"/>
      <c r="K28" s="76">
        <v>975</v>
      </c>
      <c r="L28" s="70"/>
      <c r="M28" s="70"/>
      <c r="N28" s="70">
        <v>34</v>
      </c>
      <c r="O28" s="73">
        <v>410</v>
      </c>
      <c r="Q28" s="121"/>
      <c r="R28" s="121"/>
      <c r="S28" s="121"/>
      <c r="T28" s="9"/>
    </row>
    <row r="29" spans="1:20">
      <c r="A29" s="70"/>
      <c r="B29" s="70"/>
      <c r="C29" s="71"/>
      <c r="D29" s="70"/>
      <c r="E29" s="132"/>
      <c r="F29" s="70"/>
      <c r="G29" s="70"/>
      <c r="H29" s="70"/>
      <c r="I29" s="70"/>
      <c r="J29" s="70"/>
      <c r="K29" s="76"/>
      <c r="L29" s="70"/>
      <c r="M29" s="70"/>
      <c r="N29" s="70"/>
      <c r="O29" s="73"/>
      <c r="Q29" s="121"/>
      <c r="R29" s="121"/>
      <c r="S29" s="139"/>
      <c r="T29" s="9"/>
    </row>
    <row r="30" spans="1:20">
      <c r="A30" s="70"/>
      <c r="B30" s="70"/>
      <c r="C30" s="71"/>
      <c r="D30" s="70"/>
      <c r="E30" s="132"/>
      <c r="F30" s="70"/>
      <c r="G30" s="70"/>
      <c r="H30" s="75"/>
      <c r="I30" s="70"/>
      <c r="J30" s="74"/>
      <c r="K30" s="76"/>
      <c r="L30" s="70"/>
      <c r="M30" s="70"/>
      <c r="N30" s="70"/>
      <c r="O30" s="73"/>
      <c r="Q30" s="121"/>
      <c r="R30" s="121"/>
      <c r="S30" s="121"/>
      <c r="T30" s="121"/>
    </row>
    <row r="31" spans="1:20">
      <c r="A31" s="70" t="s">
        <v>403</v>
      </c>
      <c r="B31" s="70">
        <v>3</v>
      </c>
      <c r="C31" s="71" t="s">
        <v>385</v>
      </c>
      <c r="D31" s="70">
        <v>5</v>
      </c>
      <c r="E31" s="132">
        <f>-F31*G31*J31*44.613*((274.15/273.15)^0.81)*M31</f>
        <v>-0.31300646986916097</v>
      </c>
      <c r="F31" s="70">
        <f>0.1381*10^-4</f>
        <v>1.381E-5</v>
      </c>
      <c r="G31" s="70">
        <f>1-(H31/I31)</f>
        <v>0.74314491264131555</v>
      </c>
      <c r="H31" s="76">
        <v>249.92</v>
      </c>
      <c r="I31" s="70">
        <v>973</v>
      </c>
      <c r="J31" s="74">
        <f>(1-(1-G31)^(2/3))/G31</f>
        <v>0.801900097117071</v>
      </c>
      <c r="K31" s="76">
        <v>968</v>
      </c>
      <c r="L31" s="70">
        <v>272.79000000000002</v>
      </c>
      <c r="M31" s="70">
        <f>(O32-O31)/((N32-N31)/100)</f>
        <v>850</v>
      </c>
      <c r="N31" s="70">
        <v>0</v>
      </c>
      <c r="O31" s="141">
        <v>645</v>
      </c>
      <c r="Q31" s="140"/>
      <c r="R31" s="140"/>
      <c r="S31" s="140"/>
      <c r="T31" s="9"/>
    </row>
    <row r="32" spans="1:20">
      <c r="A32" s="70" t="s">
        <v>403</v>
      </c>
      <c r="B32" s="70">
        <v>3</v>
      </c>
      <c r="C32" s="71" t="s">
        <v>386</v>
      </c>
      <c r="D32" s="70">
        <v>15</v>
      </c>
      <c r="E32" s="132">
        <f>-F32*G32*J32*44.613*((274.15/273.15)^0.81)*M32</f>
        <v>0.45643137754265817</v>
      </c>
      <c r="F32" s="70">
        <f>0.1381*10^-4</f>
        <v>1.381E-5</v>
      </c>
      <c r="G32" s="70">
        <f>1-(H32/I32)</f>
        <v>0.69525179856115105</v>
      </c>
      <c r="H32" s="76">
        <v>296.52</v>
      </c>
      <c r="I32" s="70">
        <v>973</v>
      </c>
      <c r="J32" s="74">
        <f>(1-(1-G32)^(2/3))/G32</f>
        <v>0.78697147200646289</v>
      </c>
      <c r="K32" s="76">
        <v>968</v>
      </c>
      <c r="L32" s="70">
        <v>272.79000000000002</v>
      </c>
      <c r="M32" s="70">
        <f>(O33-O32)/((N33-N32)/100)</f>
        <v>-1350</v>
      </c>
      <c r="N32" s="70">
        <v>10</v>
      </c>
      <c r="O32" s="141">
        <v>730</v>
      </c>
      <c r="Q32" s="140"/>
      <c r="R32" s="140"/>
      <c r="S32" s="140"/>
      <c r="T32" s="9"/>
    </row>
    <row r="33" spans="1:20">
      <c r="A33" s="70" t="s">
        <v>403</v>
      </c>
      <c r="B33" s="70">
        <v>3</v>
      </c>
      <c r="C33" s="71" t="s">
        <v>401</v>
      </c>
      <c r="D33" s="70">
        <v>25</v>
      </c>
      <c r="E33" s="132" t="e">
        <f>-F33*G33*J33*44.613*((274.15/273.15)^0.81)*M33</f>
        <v>#DIV/0!</v>
      </c>
      <c r="F33" s="70">
        <f>0.1381*10^-4</f>
        <v>1.381E-5</v>
      </c>
      <c r="G33" s="70">
        <f>1-(H33/I33)</f>
        <v>0.57775950668037002</v>
      </c>
      <c r="H33" s="76">
        <v>410.84</v>
      </c>
      <c r="I33" s="70">
        <v>973</v>
      </c>
      <c r="J33" s="74">
        <f>(1-(1-G33)^(2/3))/G33</f>
        <v>0.756673250525423</v>
      </c>
      <c r="K33" s="76">
        <v>968</v>
      </c>
      <c r="L33" s="70">
        <v>272.79000000000002</v>
      </c>
      <c r="M33" s="70" t="e">
        <f>(O34-O33)/((N34-N33)/100)</f>
        <v>#DIV/0!</v>
      </c>
      <c r="N33" s="70">
        <v>30</v>
      </c>
      <c r="O33" s="141">
        <v>460</v>
      </c>
      <c r="Q33" s="140"/>
      <c r="R33" s="140"/>
      <c r="S33" s="140"/>
      <c r="T33" s="9"/>
    </row>
    <row r="34" spans="1:20">
      <c r="A34" s="70" t="s">
        <v>403</v>
      </c>
      <c r="B34" s="70">
        <v>3</v>
      </c>
      <c r="C34" s="71" t="s">
        <v>398</v>
      </c>
      <c r="D34" s="70"/>
      <c r="E34" s="132"/>
      <c r="F34" s="70"/>
      <c r="G34" s="70"/>
      <c r="H34" s="70"/>
      <c r="I34" s="70"/>
      <c r="J34" s="70"/>
      <c r="K34" s="76"/>
      <c r="L34" s="70"/>
      <c r="M34" s="70"/>
      <c r="N34" s="76">
        <v>30</v>
      </c>
      <c r="O34" s="73">
        <v>405</v>
      </c>
      <c r="Q34" s="121"/>
      <c r="R34" s="121"/>
      <c r="S34" s="121"/>
      <c r="T34" s="121"/>
    </row>
    <row r="35" spans="1:20">
      <c r="A35" s="70"/>
      <c r="B35" s="70"/>
      <c r="C35" s="71"/>
      <c r="D35" s="70"/>
      <c r="E35" s="132"/>
      <c r="F35" s="70"/>
      <c r="G35" s="70"/>
      <c r="H35" s="70"/>
      <c r="I35" s="70"/>
      <c r="J35" s="70"/>
      <c r="K35" s="76"/>
      <c r="L35" s="70"/>
      <c r="M35" s="70"/>
      <c r="N35" s="70"/>
      <c r="O35" s="73"/>
      <c r="Q35" s="121"/>
      <c r="R35" s="121"/>
      <c r="S35" s="121"/>
      <c r="T35" s="9"/>
    </row>
    <row r="36" spans="1:20">
      <c r="A36" s="70" t="s">
        <v>419</v>
      </c>
      <c r="B36" s="70">
        <v>1</v>
      </c>
      <c r="C36" s="71" t="s">
        <v>385</v>
      </c>
      <c r="D36" s="70">
        <v>5</v>
      </c>
      <c r="E36" s="132">
        <f>-F36*G36*J36*44.613*((274.15/273.15)^0.81)*M36</f>
        <v>-0.15070962494309093</v>
      </c>
      <c r="F36" s="70">
        <f>0.1381*10^-4</f>
        <v>1.381E-5</v>
      </c>
      <c r="G36" s="70">
        <f>1-(H36/I36)</f>
        <v>0.69003083247687558</v>
      </c>
      <c r="H36" s="76">
        <v>301.60000000000002</v>
      </c>
      <c r="I36" s="70">
        <v>973</v>
      </c>
      <c r="J36" s="74">
        <f>(1-(1-G36)^(2/3))/G36</f>
        <v>0.78545148469818227</v>
      </c>
      <c r="K36" s="76">
        <v>971</v>
      </c>
      <c r="L36" s="70">
        <v>272.79000000000002</v>
      </c>
      <c r="M36" s="70">
        <f>(O37-O36)/((N37-N36)/100)</f>
        <v>450</v>
      </c>
      <c r="N36" s="70">
        <v>0</v>
      </c>
      <c r="O36" s="73">
        <v>400</v>
      </c>
      <c r="Q36" s="121"/>
      <c r="R36" s="121"/>
      <c r="S36" s="121"/>
      <c r="T36" s="9"/>
    </row>
    <row r="37" spans="1:20">
      <c r="A37" s="70" t="s">
        <v>419</v>
      </c>
      <c r="B37" s="70">
        <v>1</v>
      </c>
      <c r="C37" s="71" t="s">
        <v>386</v>
      </c>
      <c r="D37" s="70">
        <v>15</v>
      </c>
      <c r="E37" s="132">
        <f>-F37*G37*J37*44.613*((274.15/273.15)^0.81)*M37</f>
        <v>0.11764799030880838</v>
      </c>
      <c r="F37" s="70">
        <f>0.1381*10^-4</f>
        <v>1.381E-5</v>
      </c>
      <c r="G37" s="70">
        <f>1-(H37/I37)</f>
        <v>0.56180883864337106</v>
      </c>
      <c r="H37" s="76">
        <v>426.36</v>
      </c>
      <c r="I37" s="70">
        <v>973</v>
      </c>
      <c r="J37" s="74">
        <f>(1-(1-G37)^(2/3))/G37</f>
        <v>0.75308295483843202</v>
      </c>
      <c r="K37" s="76">
        <v>971</v>
      </c>
      <c r="L37" s="70">
        <v>272.79000000000002</v>
      </c>
      <c r="M37" s="70">
        <f>(O38-O37)/((N38-N37)/100)</f>
        <v>-450</v>
      </c>
      <c r="N37" s="70">
        <v>10</v>
      </c>
      <c r="O37" s="73">
        <v>445</v>
      </c>
      <c r="Q37" s="121"/>
      <c r="R37" s="121"/>
      <c r="S37" s="139"/>
      <c r="T37" s="9"/>
    </row>
    <row r="38" spans="1:20">
      <c r="A38" s="70" t="s">
        <v>419</v>
      </c>
      <c r="B38" s="70">
        <v>1</v>
      </c>
      <c r="C38" s="71" t="s">
        <v>424</v>
      </c>
      <c r="D38" s="70">
        <v>25.5</v>
      </c>
      <c r="E38" s="132">
        <f>-F38*G38*J38*44.613*((274.15/273.15)^0.81)*M38</f>
        <v>0</v>
      </c>
      <c r="F38" s="70">
        <f>0.1381*10^-4</f>
        <v>1.381E-5</v>
      </c>
      <c r="G38" s="70">
        <f>1-(H38/I38)</f>
        <v>0.5579856115107914</v>
      </c>
      <c r="H38" s="76">
        <v>430.08</v>
      </c>
      <c r="I38" s="70">
        <v>973</v>
      </c>
      <c r="J38" s="74">
        <f>(1-(1-G38)^(2/3))/G38</f>
        <v>0.7522376983707687</v>
      </c>
      <c r="K38" s="76">
        <v>972</v>
      </c>
      <c r="L38" s="70">
        <v>272.79000000000002</v>
      </c>
      <c r="M38" s="70">
        <f>(O39-O38)/((N39-N38)/100)</f>
        <v>0</v>
      </c>
      <c r="N38" s="70">
        <v>20</v>
      </c>
      <c r="O38" s="73">
        <v>400</v>
      </c>
      <c r="Q38" s="121"/>
      <c r="R38" s="121"/>
      <c r="S38" s="121"/>
      <c r="T38" s="121"/>
    </row>
    <row r="39" spans="1:20">
      <c r="A39" s="70" t="s">
        <v>419</v>
      </c>
      <c r="B39" s="70">
        <v>1</v>
      </c>
      <c r="C39" s="71" t="s">
        <v>398</v>
      </c>
      <c r="D39" s="70"/>
      <c r="E39" s="132"/>
      <c r="F39" s="70"/>
      <c r="G39" s="70"/>
      <c r="H39" s="76"/>
      <c r="I39" s="70"/>
      <c r="J39" s="74"/>
      <c r="K39" s="76">
        <v>971</v>
      </c>
      <c r="L39" s="70"/>
      <c r="M39" s="70"/>
      <c r="N39" s="76">
        <v>31</v>
      </c>
      <c r="O39" s="73">
        <v>400</v>
      </c>
      <c r="Q39" s="121"/>
      <c r="R39" s="121"/>
      <c r="S39" s="121"/>
      <c r="T39" s="9"/>
    </row>
    <row r="40" spans="1:20">
      <c r="A40" s="70"/>
      <c r="B40" s="70"/>
      <c r="D40" s="70"/>
      <c r="E40" s="132"/>
      <c r="F40" s="70"/>
      <c r="G40" s="70"/>
      <c r="H40" s="70"/>
      <c r="I40" s="70"/>
      <c r="J40" s="70"/>
      <c r="K40" s="76"/>
      <c r="L40" s="70"/>
      <c r="M40" s="70"/>
      <c r="N40" s="76"/>
      <c r="Q40" s="121"/>
      <c r="R40" s="121"/>
      <c r="S40" s="121"/>
      <c r="T40" s="9"/>
    </row>
    <row r="41" spans="1:20">
      <c r="A41" s="70"/>
      <c r="B41" s="70"/>
      <c r="C41" s="71"/>
      <c r="D41" s="70"/>
      <c r="E41" s="132"/>
      <c r="F41" s="70"/>
      <c r="G41" s="70"/>
      <c r="H41" s="70"/>
      <c r="I41" s="70"/>
      <c r="J41" s="70"/>
      <c r="K41" s="76"/>
      <c r="L41" s="70"/>
      <c r="M41" s="70"/>
      <c r="N41" s="70"/>
      <c r="O41" s="73"/>
      <c r="Q41" s="121"/>
      <c r="R41" s="121"/>
      <c r="S41" s="121"/>
      <c r="T41" s="9"/>
    </row>
    <row r="42" spans="1:20">
      <c r="A42" s="70" t="s">
        <v>419</v>
      </c>
      <c r="B42" s="70">
        <v>2</v>
      </c>
      <c r="C42" s="71" t="s">
        <v>385</v>
      </c>
      <c r="D42" s="70">
        <v>5</v>
      </c>
      <c r="E42" s="132">
        <f>-F42*G42*J42*44.613*((274.15/273.15)^0.81)*M42</f>
        <v>-3.1852912603851487E-2</v>
      </c>
      <c r="F42" s="70">
        <f>0.1381*10^-4</f>
        <v>1.381E-5</v>
      </c>
      <c r="G42" s="70">
        <f>1-(H42/I42)</f>
        <v>0.66273381294964029</v>
      </c>
      <c r="H42" s="76">
        <v>328.16</v>
      </c>
      <c r="I42" s="70">
        <v>973</v>
      </c>
      <c r="J42" s="74">
        <f>(1-(1-G42)^(2/3))/G42</f>
        <v>0.77780263000128635</v>
      </c>
      <c r="K42" s="76">
        <v>973</v>
      </c>
      <c r="L42" s="70">
        <v>272.79000000000002</v>
      </c>
      <c r="M42" s="70">
        <f>(O43-O42)/((N43-N42)/100)</f>
        <v>100</v>
      </c>
      <c r="N42" s="70">
        <v>0</v>
      </c>
      <c r="O42" s="73">
        <v>450</v>
      </c>
      <c r="Q42" s="121"/>
      <c r="R42" s="121"/>
      <c r="S42" s="139"/>
      <c r="T42" s="9"/>
    </row>
    <row r="43" spans="1:20">
      <c r="A43" s="70" t="s">
        <v>419</v>
      </c>
      <c r="B43" s="70">
        <v>2</v>
      </c>
      <c r="C43" s="71" t="s">
        <v>386</v>
      </c>
      <c r="D43" s="70">
        <v>15</v>
      </c>
      <c r="E43" s="132">
        <f>-F43*G43*J43*44.613*((274.15/273.15)^0.81)*M43</f>
        <v>0</v>
      </c>
      <c r="F43" s="70">
        <f>0.1381*10^-4</f>
        <v>1.381E-5</v>
      </c>
      <c r="G43" s="70">
        <f>1-(H43/I43)</f>
        <v>0.59588900308324777</v>
      </c>
      <c r="H43" s="76">
        <v>393.2</v>
      </c>
      <c r="I43" s="70">
        <v>973</v>
      </c>
      <c r="J43" s="74">
        <f>(1-(1-G43)^(2/3))/G43</f>
        <v>0.76088527008704654</v>
      </c>
      <c r="K43" s="76">
        <v>972</v>
      </c>
      <c r="L43" s="70">
        <v>272.79000000000002</v>
      </c>
      <c r="M43" s="70">
        <f>(O44-O43)/((N44-N43)/100)</f>
        <v>0</v>
      </c>
      <c r="N43" s="70">
        <v>10</v>
      </c>
      <c r="O43" s="73">
        <v>460</v>
      </c>
      <c r="Q43" s="121"/>
      <c r="R43" s="121"/>
      <c r="S43" s="121"/>
      <c r="T43" s="121"/>
    </row>
    <row r="44" spans="1:20">
      <c r="A44" s="70" t="s">
        <v>419</v>
      </c>
      <c r="B44" s="70">
        <v>2</v>
      </c>
      <c r="C44" s="71" t="s">
        <v>401</v>
      </c>
      <c r="D44" s="70">
        <v>25</v>
      </c>
      <c r="E44" s="132">
        <f>-F44*G44*J44*44.613*((274.15/273.15)^0.81)*M44</f>
        <v>0.17745589508342616</v>
      </c>
      <c r="F44" s="70">
        <f>0.1381*10^-4</f>
        <v>1.381E-5</v>
      </c>
      <c r="G44" s="70">
        <f>1-(H44/I44)</f>
        <v>0.72230215827338129</v>
      </c>
      <c r="H44" s="76">
        <v>270.2</v>
      </c>
      <c r="I44" s="70">
        <v>973</v>
      </c>
      <c r="J44" s="74">
        <f>(1-(1-G44)^(2/3))/G44</f>
        <v>0.79517167328303806</v>
      </c>
      <c r="K44" s="76">
        <v>972</v>
      </c>
      <c r="L44" s="70">
        <v>272.79000000000002</v>
      </c>
      <c r="M44" s="70">
        <f>(O45-O44)/((N45-N44)/100)</f>
        <v>-500</v>
      </c>
      <c r="N44" s="70">
        <v>20</v>
      </c>
      <c r="O44" s="73">
        <v>460</v>
      </c>
      <c r="Q44" s="121"/>
      <c r="R44" s="121"/>
      <c r="S44" s="121"/>
      <c r="T44" s="9"/>
    </row>
    <row r="45" spans="1:20">
      <c r="A45" s="70" t="s">
        <v>419</v>
      </c>
      <c r="B45" s="70">
        <v>2</v>
      </c>
      <c r="C45" s="70" t="s">
        <v>405</v>
      </c>
      <c r="D45" s="70">
        <v>31.5</v>
      </c>
      <c r="E45" s="132">
        <f>-F45*G45*J45*44.613*((274.15/273.15)^0.81)*M45</f>
        <v>4.8429835071634765E-2</v>
      </c>
      <c r="F45" s="70">
        <f>0.1381*10^-4</f>
        <v>1.381E-5</v>
      </c>
      <c r="G45" s="70">
        <f>1-(H45/I45)</f>
        <v>0.33105858170606373</v>
      </c>
      <c r="H45" s="76">
        <v>650.88</v>
      </c>
      <c r="I45" s="70">
        <v>973</v>
      </c>
      <c r="J45" s="74">
        <f>(1-(1-G45)^(2/3))/G45</f>
        <v>0.71021326725410971</v>
      </c>
      <c r="K45" s="76">
        <v>970</v>
      </c>
      <c r="L45" s="70">
        <v>272.79000000000002</v>
      </c>
      <c r="M45" s="70">
        <f>(O46-O45)/((N46-N45)/100)</f>
        <v>-333.33333333333337</v>
      </c>
      <c r="N45" s="76">
        <v>30</v>
      </c>
      <c r="O45" s="73">
        <v>410</v>
      </c>
      <c r="Q45" s="121"/>
      <c r="R45" s="121"/>
      <c r="S45" s="121"/>
      <c r="T45" s="9"/>
    </row>
    <row r="46" spans="1:20">
      <c r="A46" s="70" t="s">
        <v>419</v>
      </c>
      <c r="B46" s="70">
        <v>2</v>
      </c>
      <c r="C46" s="71" t="s">
        <v>398</v>
      </c>
      <c r="D46" s="70"/>
      <c r="E46" s="132"/>
      <c r="F46" s="70"/>
      <c r="G46" s="70"/>
      <c r="H46" s="70"/>
      <c r="I46" s="70"/>
      <c r="J46" s="70"/>
      <c r="K46" s="76">
        <v>980</v>
      </c>
      <c r="L46" s="70"/>
      <c r="M46" s="70"/>
      <c r="N46" s="76">
        <v>33</v>
      </c>
      <c r="O46" s="73">
        <v>400</v>
      </c>
      <c r="Q46" s="121"/>
      <c r="R46" s="121"/>
      <c r="S46" s="121"/>
      <c r="T46" s="9"/>
    </row>
    <row r="47" spans="1:20">
      <c r="A47" s="70"/>
      <c r="B47" s="70"/>
      <c r="C47" s="71"/>
      <c r="D47" s="70"/>
      <c r="E47" s="132"/>
      <c r="F47" s="70"/>
      <c r="G47" s="70"/>
      <c r="H47" s="70"/>
      <c r="I47" s="70"/>
      <c r="J47" s="70"/>
      <c r="K47" s="76"/>
      <c r="L47" s="70"/>
      <c r="M47" s="70"/>
      <c r="N47" s="70"/>
      <c r="O47" s="73"/>
      <c r="Q47" s="121"/>
      <c r="R47" s="121"/>
      <c r="S47" s="139"/>
      <c r="T47" s="9"/>
    </row>
    <row r="48" spans="1:20">
      <c r="A48" s="70" t="s">
        <v>419</v>
      </c>
      <c r="B48" s="70">
        <v>3</v>
      </c>
      <c r="C48" s="71" t="s">
        <v>385</v>
      </c>
      <c r="D48" s="70">
        <v>5</v>
      </c>
      <c r="E48" s="132">
        <f>-F48*G48*J48*44.613*((274.15/273.15)^0.81)*M48</f>
        <v>9.4198968252034568E-2</v>
      </c>
      <c r="F48" s="70">
        <f>0.1381*10^-4</f>
        <v>1.381E-5</v>
      </c>
      <c r="G48" s="70">
        <f>1-(H48/I48)</f>
        <v>0.65504624871531347</v>
      </c>
      <c r="H48" s="76">
        <v>335.64</v>
      </c>
      <c r="I48" s="70">
        <v>973</v>
      </c>
      <c r="J48" s="74">
        <f>(1-(1-G48)^(2/3))/G48</f>
        <v>0.77573308371815719</v>
      </c>
      <c r="K48" s="76">
        <v>970</v>
      </c>
      <c r="L48" s="70">
        <v>272.79000000000002</v>
      </c>
      <c r="M48" s="70">
        <f>(O49-O48)/((N49-N48)/100)</f>
        <v>-300</v>
      </c>
      <c r="N48" s="70">
        <v>0</v>
      </c>
      <c r="O48" s="73">
        <v>560</v>
      </c>
      <c r="Q48" s="9"/>
      <c r="R48" s="9"/>
      <c r="S48" s="8"/>
      <c r="T48" s="9"/>
    </row>
    <row r="49" spans="1:20">
      <c r="A49" s="70" t="s">
        <v>419</v>
      </c>
      <c r="B49" s="70">
        <v>3</v>
      </c>
      <c r="C49" s="71" t="s">
        <v>386</v>
      </c>
      <c r="D49" s="70">
        <v>15</v>
      </c>
      <c r="E49" s="132">
        <f>-F49*G49*J49*44.613*((274.15/273.15)^0.81)*M49</f>
        <v>0.29196978524662237</v>
      </c>
      <c r="F49" s="70">
        <f>0.1381*10^-4</f>
        <v>1.381E-5</v>
      </c>
      <c r="G49" s="70">
        <f>1-(H49/I49)</f>
        <v>0.61687564234326819</v>
      </c>
      <c r="H49" s="76">
        <v>372.78</v>
      </c>
      <c r="I49" s="70">
        <v>973</v>
      </c>
      <c r="J49" s="74">
        <f>(1-(1-G49)^(2/3))/G49</f>
        <v>0.76594868432220442</v>
      </c>
      <c r="K49" s="76">
        <v>969</v>
      </c>
      <c r="L49" s="70">
        <v>272.79000000000002</v>
      </c>
      <c r="M49" s="70">
        <f>(O50-O49)/((N50-N49)/100)</f>
        <v>-1000</v>
      </c>
      <c r="N49" s="70">
        <v>10</v>
      </c>
      <c r="O49" s="73">
        <v>530</v>
      </c>
      <c r="Q49" s="9"/>
      <c r="R49" s="9"/>
      <c r="S49" s="8"/>
      <c r="T49" s="9"/>
    </row>
    <row r="50" spans="1:20">
      <c r="A50" s="70" t="s">
        <v>419</v>
      </c>
      <c r="B50" s="70">
        <v>3</v>
      </c>
      <c r="C50" s="71" t="s">
        <v>401</v>
      </c>
      <c r="D50" s="70">
        <v>25</v>
      </c>
      <c r="E50" s="132">
        <f>-F50*G50*J50*44.613*((274.15/273.15)^0.81)*M50</f>
        <v>-0.33151453665658531</v>
      </c>
      <c r="F50" s="70">
        <f>0.1381*10^-4</f>
        <v>1.381E-5</v>
      </c>
      <c r="G50" s="70">
        <f>1-(H50/I50)</f>
        <v>0.74330935251798569</v>
      </c>
      <c r="H50" s="76">
        <v>249.76</v>
      </c>
      <c r="I50" s="70">
        <v>973</v>
      </c>
      <c r="J50" s="74">
        <f>(1-(1-G50)^(2/3))/G50</f>
        <v>0.80195473561100739</v>
      </c>
      <c r="K50" s="76">
        <v>970</v>
      </c>
      <c r="L50" s="70">
        <v>272.79000000000002</v>
      </c>
      <c r="M50" s="70">
        <f>(O51-O50)/((N51-N50)/100)</f>
        <v>900</v>
      </c>
      <c r="N50" s="70">
        <v>20</v>
      </c>
      <c r="O50" s="73">
        <v>430</v>
      </c>
      <c r="S50" s="7"/>
    </row>
    <row r="51" spans="1:20">
      <c r="A51" s="70" t="s">
        <v>419</v>
      </c>
      <c r="B51" s="70">
        <v>3</v>
      </c>
      <c r="C51" s="71" t="s">
        <v>425</v>
      </c>
      <c r="D51" s="70">
        <v>31</v>
      </c>
      <c r="E51" s="132">
        <f>-F51*G51*J51*44.613*((274.15/273.15)^0.81)*M51</f>
        <v>1.6451007195658061</v>
      </c>
      <c r="F51" s="70">
        <f>0.1381*10^-4</f>
        <v>1.381E-5</v>
      </c>
      <c r="G51" s="70">
        <f>1-(H51/I51)</f>
        <v>0.62939362795477893</v>
      </c>
      <c r="H51" s="76">
        <v>360.6</v>
      </c>
      <c r="I51" s="70">
        <v>973</v>
      </c>
      <c r="J51" s="74">
        <f>(1-(1-G51)^(2/3))/G51</f>
        <v>0.76907172966128801</v>
      </c>
      <c r="K51" s="76">
        <v>970</v>
      </c>
      <c r="L51" s="70">
        <v>272.79000000000002</v>
      </c>
      <c r="M51" s="70">
        <f>(O52-O51)/((N52-N51)/100)</f>
        <v>-5500</v>
      </c>
      <c r="N51" s="70">
        <v>30</v>
      </c>
      <c r="O51" s="73">
        <v>520</v>
      </c>
    </row>
    <row r="52" spans="1:20">
      <c r="A52" s="70" t="s">
        <v>419</v>
      </c>
      <c r="B52" s="70">
        <v>3</v>
      </c>
      <c r="C52" s="71" t="s">
        <v>398</v>
      </c>
      <c r="D52" s="70"/>
      <c r="E52" s="132"/>
      <c r="F52" s="70"/>
      <c r="G52" s="70"/>
      <c r="H52" s="70"/>
      <c r="I52" s="70"/>
      <c r="J52" s="70"/>
      <c r="K52" s="76">
        <v>979</v>
      </c>
      <c r="L52" s="70"/>
      <c r="M52" s="70"/>
      <c r="N52" s="76">
        <v>32</v>
      </c>
      <c r="O52" s="73">
        <v>410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8-17-11</vt:lpstr>
      <vt:lpstr>12-22-11</vt:lpstr>
      <vt:lpstr>1-10-12</vt:lpstr>
      <vt:lpstr>2-2-12</vt:lpstr>
      <vt:lpstr>2-23-12</vt:lpstr>
      <vt:lpstr>2-2-12 manifolds_snowpits</vt:lpstr>
      <vt:lpstr>Manifold Calc 2-2</vt:lpstr>
      <vt:lpstr>2-23-12 manifolds_snowpits</vt:lpstr>
      <vt:lpstr>Manifold Calc 2-23</vt:lpstr>
      <vt:lpstr>Sheet5</vt:lpstr>
      <vt:lpstr>Calculated flux</vt:lpstr>
      <vt:lpstr>Tower_IDtemplate</vt:lpstr>
      <vt:lpstr>Both_IDtemplate</vt:lpstr>
      <vt:lpstr>Dispersed_IDtemplate</vt:lpstr>
      <vt:lpstr>volume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Michelle Day</cp:lastModifiedBy>
  <cp:lastPrinted>2007-09-25T19:00:45Z</cp:lastPrinted>
  <dcterms:created xsi:type="dcterms:W3CDTF">2007-06-27T19:13:04Z</dcterms:created>
  <dcterms:modified xsi:type="dcterms:W3CDTF">2012-03-07T17:35:28Z</dcterms:modified>
</cp:coreProperties>
</file>