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2416"/>
  <workbookPr showInkAnnotation="0" autoCompressPictures="0"/>
  <bookViews>
    <workbookView xWindow="960" yWindow="660" windowWidth="17720" windowHeight="15900" firstSheet="1" activeTab="1"/>
  </bookViews>
  <sheets>
    <sheet name="Explanation" sheetId="4" r:id="rId1"/>
    <sheet name="Avg Yearly Data" sheetId="7" r:id="rId2"/>
    <sheet name="Avg Production Data" sheetId="6" r:id="rId3"/>
    <sheet name="Wood BiomassProduction" sheetId="1" r:id="rId4"/>
    <sheet name="Soil Respiration" sheetId="8" r:id="rId5"/>
    <sheet name="Litterfall" sheetId="5" r:id="rId6"/>
    <sheet name="Branchfall" sheetId="9" r:id="rId7"/>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N15" i="9" l="1"/>
  <c r="N16" i="9"/>
  <c r="N17" i="9"/>
  <c r="N18" i="9"/>
  <c r="N19" i="9"/>
  <c r="N20" i="9"/>
  <c r="N22" i="9"/>
  <c r="M22" i="9"/>
  <c r="L22" i="9"/>
  <c r="K22" i="9"/>
  <c r="J22" i="9"/>
  <c r="I22" i="9"/>
  <c r="H22" i="9"/>
  <c r="G22" i="9"/>
  <c r="F22" i="9"/>
  <c r="E22" i="9"/>
  <c r="D22" i="9"/>
  <c r="C22" i="9"/>
  <c r="B22" i="9"/>
  <c r="D10" i="9"/>
  <c r="C10" i="9"/>
  <c r="B10" i="9"/>
  <c r="H24" i="8"/>
  <c r="G24" i="8"/>
  <c r="H23" i="8"/>
  <c r="G23" i="8"/>
  <c r="H22" i="8"/>
  <c r="G22" i="8"/>
  <c r="H21" i="8"/>
  <c r="G21" i="8"/>
  <c r="H20" i="8"/>
  <c r="G20" i="8"/>
  <c r="H19" i="8"/>
  <c r="G19" i="8"/>
  <c r="H18" i="8"/>
  <c r="G18" i="8"/>
  <c r="H17" i="8"/>
  <c r="G17" i="8"/>
  <c r="H16" i="8"/>
  <c r="G16" i="8"/>
  <c r="H15" i="8"/>
  <c r="G15" i="8"/>
  <c r="H14" i="8"/>
  <c r="G14" i="8"/>
  <c r="H13" i="8"/>
  <c r="G13" i="8"/>
  <c r="F24" i="8"/>
  <c r="E24" i="8"/>
  <c r="D24" i="8"/>
  <c r="F23" i="8"/>
  <c r="E23" i="8"/>
  <c r="D23" i="8"/>
  <c r="F22" i="8"/>
  <c r="E22" i="8"/>
  <c r="D22" i="8"/>
  <c r="F21" i="8"/>
  <c r="E21" i="8"/>
  <c r="D21" i="8"/>
  <c r="F20" i="8"/>
  <c r="E20" i="8"/>
  <c r="D20" i="8"/>
  <c r="F19" i="8"/>
  <c r="E19" i="8"/>
  <c r="D19" i="8"/>
  <c r="F18" i="8"/>
  <c r="E18" i="8"/>
  <c r="D18" i="8"/>
  <c r="F17" i="8"/>
  <c r="E17" i="8"/>
  <c r="D17" i="8"/>
  <c r="F16" i="8"/>
  <c r="E16" i="8"/>
  <c r="D16" i="8"/>
  <c r="F15" i="8"/>
  <c r="E15" i="8"/>
  <c r="D15" i="8"/>
  <c r="F14" i="8"/>
  <c r="E14" i="8"/>
  <c r="D14" i="8"/>
  <c r="F13" i="8"/>
  <c r="E13" i="8"/>
  <c r="D13" i="8"/>
  <c r="C24" i="8"/>
  <c r="C23" i="8"/>
  <c r="C22" i="8"/>
  <c r="C21" i="8"/>
  <c r="C20" i="8"/>
  <c r="C19" i="8"/>
  <c r="C18" i="8"/>
  <c r="C17" i="8"/>
  <c r="C16" i="8"/>
  <c r="C15" i="8"/>
  <c r="C14" i="8"/>
  <c r="C13" i="8"/>
  <c r="L9" i="8"/>
  <c r="K9" i="8"/>
  <c r="L8" i="8"/>
  <c r="K8" i="8"/>
  <c r="L7" i="8"/>
  <c r="K7" i="8"/>
  <c r="L6" i="8"/>
  <c r="K6" i="8"/>
  <c r="L5" i="8"/>
  <c r="K5" i="8"/>
  <c r="L4" i="8"/>
  <c r="K4" i="8"/>
  <c r="L3" i="8"/>
  <c r="K3" i="8"/>
  <c r="L2" i="8"/>
  <c r="K2" i="8"/>
  <c r="I51" i="1"/>
  <c r="J51" i="1"/>
  <c r="L51" i="1"/>
  <c r="M51" i="1"/>
  <c r="N34" i="1"/>
  <c r="N9" i="6"/>
  <c r="M9" i="6"/>
  <c r="L9" i="6"/>
  <c r="K9" i="6"/>
  <c r="J9" i="6"/>
  <c r="I9" i="6"/>
  <c r="H9" i="6"/>
  <c r="G9" i="6"/>
  <c r="F9" i="6"/>
  <c r="E9" i="6"/>
  <c r="D9" i="6"/>
  <c r="C9" i="6"/>
  <c r="B9" i="6"/>
  <c r="N2" i="5"/>
  <c r="AD3" i="5"/>
  <c r="N9" i="5"/>
  <c r="AD4" i="5"/>
  <c r="N16" i="5"/>
  <c r="AD5" i="5"/>
  <c r="N23" i="5"/>
  <c r="AD6" i="5"/>
  <c r="N30" i="5"/>
  <c r="AD7" i="5"/>
  <c r="N37" i="5"/>
  <c r="AD8" i="5"/>
  <c r="N44" i="5"/>
  <c r="AD9" i="5"/>
  <c r="AD11" i="5"/>
  <c r="AC3" i="5"/>
  <c r="AC4" i="5"/>
  <c r="AC5" i="5"/>
  <c r="AC6" i="5"/>
  <c r="AC7" i="5"/>
  <c r="AC8" i="5"/>
  <c r="AC9" i="5"/>
  <c r="AC11" i="5"/>
  <c r="AB3" i="5"/>
  <c r="AB4" i="5"/>
  <c r="AB5" i="5"/>
  <c r="AB6" i="5"/>
  <c r="AB7" i="5"/>
  <c r="AB8" i="5"/>
  <c r="AB9" i="5"/>
  <c r="AB11" i="5"/>
  <c r="AA3" i="5"/>
  <c r="AA4" i="5"/>
  <c r="AA5" i="5"/>
  <c r="AA6" i="5"/>
  <c r="AA7" i="5"/>
  <c r="AA8" i="5"/>
  <c r="AA9" i="5"/>
  <c r="AA11" i="5"/>
  <c r="Z3" i="5"/>
  <c r="Z4" i="5"/>
  <c r="Z5" i="5"/>
  <c r="Z6" i="5"/>
  <c r="Z7" i="5"/>
  <c r="Z8" i="5"/>
  <c r="Z9" i="5"/>
  <c r="Z11" i="5"/>
  <c r="Y3" i="5"/>
  <c r="Y4" i="5"/>
  <c r="Y5" i="5"/>
  <c r="Y6" i="5"/>
  <c r="Y7" i="5"/>
  <c r="Y8" i="5"/>
  <c r="Y9" i="5"/>
  <c r="Y11" i="5"/>
  <c r="X3" i="5"/>
  <c r="X4" i="5"/>
  <c r="X5" i="5"/>
  <c r="X6" i="5"/>
  <c r="X7" i="5"/>
  <c r="X8" i="5"/>
  <c r="X9" i="5"/>
  <c r="X11" i="5"/>
  <c r="W3" i="5"/>
  <c r="W4" i="5"/>
  <c r="W5" i="5"/>
  <c r="W6" i="5"/>
  <c r="W7" i="5"/>
  <c r="W8" i="5"/>
  <c r="W9" i="5"/>
  <c r="W11" i="5"/>
  <c r="V3" i="5"/>
  <c r="V4" i="5"/>
  <c r="V5" i="5"/>
  <c r="V6" i="5"/>
  <c r="V7" i="5"/>
  <c r="V8" i="5"/>
  <c r="V9" i="5"/>
  <c r="V11" i="5"/>
  <c r="U3" i="5"/>
  <c r="U4" i="5"/>
  <c r="U5" i="5"/>
  <c r="U6" i="5"/>
  <c r="U7" i="5"/>
  <c r="U8" i="5"/>
  <c r="U9" i="5"/>
  <c r="U11" i="5"/>
  <c r="T3" i="5"/>
  <c r="T4" i="5"/>
  <c r="T5" i="5"/>
  <c r="T6" i="5"/>
  <c r="T7" i="5"/>
  <c r="T8" i="5"/>
  <c r="T9" i="5"/>
  <c r="T11" i="5"/>
  <c r="S3" i="5"/>
  <c r="S4" i="5"/>
  <c r="S5" i="5"/>
  <c r="S6" i="5"/>
  <c r="S8" i="5"/>
  <c r="S9" i="5"/>
  <c r="S11" i="5"/>
  <c r="R4" i="5"/>
  <c r="R5" i="5"/>
  <c r="R6" i="5"/>
  <c r="R7" i="5"/>
  <c r="R8" i="5"/>
  <c r="R9" i="5"/>
  <c r="R11" i="5"/>
  <c r="N51" i="5"/>
  <c r="N34" i="5"/>
  <c r="N33" i="5"/>
  <c r="N32" i="5"/>
  <c r="N31" i="5"/>
  <c r="N25" i="5"/>
  <c r="N18" i="5"/>
  <c r="N11" i="5"/>
  <c r="Q9" i="5"/>
  <c r="Q8" i="5"/>
  <c r="Q7" i="5"/>
  <c r="Q6" i="5"/>
  <c r="N6" i="5"/>
  <c r="Q5" i="5"/>
  <c r="N5" i="5"/>
  <c r="Q4" i="5"/>
  <c r="N4" i="5"/>
  <c r="Q3" i="5"/>
  <c r="N3" i="5"/>
  <c r="C34" i="1"/>
  <c r="D34" i="1"/>
  <c r="E34" i="1"/>
  <c r="F34" i="1"/>
  <c r="G34" i="1"/>
  <c r="H34" i="1"/>
  <c r="I34" i="1"/>
  <c r="J34" i="1"/>
  <c r="K34" i="1"/>
  <c r="L34" i="1"/>
  <c r="M34" i="1"/>
  <c r="O34" i="1"/>
  <c r="N10" i="1"/>
  <c r="M10" i="1"/>
  <c r="L10" i="1"/>
  <c r="K10" i="1"/>
  <c r="J10" i="1"/>
  <c r="I10" i="1"/>
  <c r="H10" i="1"/>
  <c r="G10" i="1"/>
  <c r="F10" i="1"/>
  <c r="E10" i="1"/>
  <c r="D10" i="1"/>
  <c r="C10" i="1"/>
  <c r="O33" i="1"/>
  <c r="O32" i="1"/>
  <c r="O31" i="1"/>
  <c r="O30" i="1"/>
  <c r="O29" i="1"/>
  <c r="O28" i="1"/>
  <c r="O27" i="1"/>
  <c r="O26" i="1"/>
  <c r="O10" i="1"/>
  <c r="C22" i="1"/>
  <c r="D22" i="1"/>
  <c r="E22" i="1"/>
  <c r="F22" i="1"/>
  <c r="G22" i="1"/>
  <c r="H22" i="1"/>
  <c r="I22" i="1"/>
  <c r="J22" i="1"/>
  <c r="K22" i="1"/>
  <c r="L22" i="1"/>
  <c r="M22" i="1"/>
  <c r="N22" i="1"/>
  <c r="O22" i="1"/>
  <c r="O21" i="1"/>
  <c r="O20" i="1"/>
  <c r="O19" i="1"/>
  <c r="O18" i="1"/>
  <c r="O17" i="1"/>
  <c r="O16" i="1"/>
  <c r="O15" i="1"/>
  <c r="O14" i="1"/>
  <c r="O3" i="1"/>
  <c r="O4" i="1"/>
  <c r="O5" i="1"/>
  <c r="O6" i="1"/>
  <c r="O7" i="1"/>
  <c r="O8" i="1"/>
  <c r="O9" i="1"/>
  <c r="O2" i="1"/>
  <c r="O35" i="1"/>
  <c r="P27" i="1"/>
  <c r="P28" i="1"/>
  <c r="P29" i="1"/>
  <c r="P30" i="1"/>
  <c r="P31" i="1"/>
  <c r="P32" i="1"/>
  <c r="P33" i="1"/>
</calcChain>
</file>

<file path=xl/sharedStrings.xml><?xml version="1.0" encoding="utf-8"?>
<sst xmlns="http://schemas.openxmlformats.org/spreadsheetml/2006/main" count="382" uniqueCount="127">
  <si>
    <t>A1</t>
  </si>
  <si>
    <t>A2</t>
  </si>
  <si>
    <t>A3</t>
  </si>
  <si>
    <t>B1</t>
  </si>
  <si>
    <t>B2</t>
  </si>
  <si>
    <t>B3</t>
  </si>
  <si>
    <t>C1</t>
  </si>
  <si>
    <t>C2</t>
  </si>
  <si>
    <t>C3</t>
  </si>
  <si>
    <t>D1</t>
  </si>
  <si>
    <t>D2</t>
  </si>
  <si>
    <t>D3</t>
  </si>
  <si>
    <t>Year</t>
  </si>
  <si>
    <r>
      <t>Bole Biomass (g/m</t>
    </r>
    <r>
      <rPr>
        <vertAlign val="superscript"/>
        <sz val="14"/>
        <rFont val="Times New Roman"/>
        <family val="1"/>
      </rPr>
      <t>2</t>
    </r>
    <r>
      <rPr>
        <sz val="14"/>
        <rFont val="Times New Roman"/>
        <family val="1"/>
      </rPr>
      <t>)</t>
    </r>
  </si>
  <si>
    <r>
      <t>Branch Biomass (g/m</t>
    </r>
    <r>
      <rPr>
        <vertAlign val="superscript"/>
        <sz val="14"/>
        <rFont val="Times New Roman"/>
        <family val="1"/>
      </rPr>
      <t>2</t>
    </r>
    <r>
      <rPr>
        <sz val="14"/>
        <rFont val="Times New Roman"/>
        <family val="1"/>
      </rPr>
      <t>)</t>
    </r>
  </si>
  <si>
    <r>
      <t>Total Above- ground Wood Biomass (g/m</t>
    </r>
    <r>
      <rPr>
        <vertAlign val="superscript"/>
        <sz val="14"/>
        <rFont val="Times New Roman"/>
        <family val="1"/>
      </rPr>
      <t>2</t>
    </r>
    <r>
      <rPr>
        <sz val="14"/>
        <rFont val="Times New Roman"/>
        <family val="1"/>
      </rPr>
      <t>)</t>
    </r>
  </si>
  <si>
    <t>Tower Avg</t>
  </si>
  <si>
    <r>
      <t>Bole Production (g/m</t>
    </r>
    <r>
      <rPr>
        <vertAlign val="superscript"/>
        <sz val="10"/>
        <rFont val="Times New Roman"/>
        <family val="1"/>
      </rPr>
      <t>2</t>
    </r>
    <r>
      <rPr>
        <sz val="10"/>
        <rFont val="Times New Roman"/>
        <family val="1"/>
      </rPr>
      <t>/yr)</t>
    </r>
  </si>
  <si>
    <r>
      <t>Branch Production (g/m</t>
    </r>
    <r>
      <rPr>
        <vertAlign val="superscript"/>
        <sz val="10"/>
        <rFont val="Times New Roman"/>
        <family val="1"/>
      </rPr>
      <t>2</t>
    </r>
    <r>
      <rPr>
        <sz val="10"/>
        <rFont val="Times New Roman"/>
        <family val="1"/>
      </rPr>
      <t>/yr)</t>
    </r>
  </si>
  <si>
    <r>
      <t>Wood Production (g/m</t>
    </r>
    <r>
      <rPr>
        <vertAlign val="superscript"/>
        <sz val="10"/>
        <rFont val="Times New Roman"/>
        <family val="1"/>
      </rPr>
      <t>2</t>
    </r>
    <r>
      <rPr>
        <sz val="10"/>
        <rFont val="Times New Roman"/>
        <family val="1"/>
      </rPr>
      <t>/yr)</t>
    </r>
  </si>
  <si>
    <t xml:space="preserve">Diameter at breast height (DBH) is measured in cm for all trees (greater than 12.7 cm DBH) in a 10 meter radius subplot.  </t>
  </si>
  <si>
    <t>4 subplots make up a plot around the tower (e.g. subplots A1A, A1B, A1C, and A1D make up plot A1)  There are 12 tower plots.</t>
  </si>
  <si>
    <t>For the extended plots (10T, 14Z, 30AF, 30Y, 32AF, 32P, 34K, 5D, 6N, 7N, 9D, 38Q(cut after 1 year)) there is only 1 subplot.</t>
  </si>
  <si>
    <r>
      <t xml:space="preserve">Basal Area for each tree </t>
    </r>
    <r>
      <rPr>
        <b/>
        <sz val="10"/>
        <rFont val="Times New Roman"/>
        <family val="1"/>
      </rPr>
      <t>(BA) in m</t>
    </r>
    <r>
      <rPr>
        <b/>
        <vertAlign val="superscript"/>
        <sz val="10"/>
        <rFont val="Times New Roman"/>
        <family val="1"/>
      </rPr>
      <t>2</t>
    </r>
    <r>
      <rPr>
        <b/>
        <sz val="10"/>
        <rFont val="Times New Roman"/>
        <family val="1"/>
      </rPr>
      <t xml:space="preserve"> = (DBH/200)</t>
    </r>
    <r>
      <rPr>
        <b/>
        <vertAlign val="superscript"/>
        <sz val="10"/>
        <rFont val="Times New Roman"/>
        <family val="1"/>
      </rPr>
      <t>2</t>
    </r>
    <r>
      <rPr>
        <b/>
        <sz val="10"/>
        <rFont val="Times New Roman"/>
        <family val="1"/>
      </rPr>
      <t>*PI</t>
    </r>
  </si>
  <si>
    <r>
      <t>Explanation: diameter in cm is converted to radius in m by dividing by 200.  Then PI*r</t>
    </r>
    <r>
      <rPr>
        <vertAlign val="superscript"/>
        <sz val="10"/>
        <rFont val="Times New Roman"/>
        <family val="1"/>
      </rPr>
      <t>2</t>
    </r>
    <r>
      <rPr>
        <sz val="10"/>
        <rFont val="Times New Roman"/>
        <family val="1"/>
      </rPr>
      <t xml:space="preserve"> to get area</t>
    </r>
  </si>
  <si>
    <r>
      <t>Bole and branch biomass in g/m</t>
    </r>
    <r>
      <rPr>
        <vertAlign val="superscript"/>
        <sz val="10"/>
        <rFont val="Times New Roman"/>
        <family val="1"/>
      </rPr>
      <t>2</t>
    </r>
    <r>
      <rPr>
        <sz val="10"/>
        <rFont val="Times New Roman"/>
        <family val="1"/>
      </rPr>
      <t xml:space="preserve"> were derived from allometeric equations by Young et al. 1980 (ABBA, PIRE), Whittaker 1974 (PIRU) and Hocker and Early 1983 (all the rest)</t>
    </r>
  </si>
  <si>
    <t xml:space="preserve">The equations require DBH be in cm except for the Young et al 1980 equations which require DBH in inches.  </t>
  </si>
  <si>
    <t>For the Young et al 1980 equations and extra conversion is need to convert DBH to inches.  (DBH/2.54) is the conversion to inches.</t>
  </si>
  <si>
    <t>Also the Young et al 1980 equations output biomass in pounds.  We divide by 2.2 and multiply by 1000 to convert to g.</t>
  </si>
  <si>
    <r>
      <t>The subplots are 314 m</t>
    </r>
    <r>
      <rPr>
        <vertAlign val="superscript"/>
        <sz val="10"/>
        <rFont val="Times New Roman"/>
        <family val="1"/>
      </rPr>
      <t>2</t>
    </r>
    <r>
      <rPr>
        <sz val="10"/>
        <rFont val="Times New Roman"/>
        <family val="1"/>
      </rPr>
      <t>, so we divide total g of biomass by 314 m</t>
    </r>
    <r>
      <rPr>
        <vertAlign val="superscript"/>
        <sz val="10"/>
        <rFont val="Times New Roman"/>
        <family val="1"/>
      </rPr>
      <t>2</t>
    </r>
    <r>
      <rPr>
        <sz val="10"/>
        <rFont val="Times New Roman"/>
        <family val="1"/>
      </rPr>
      <t xml:space="preserve"> to get biomass in g/m</t>
    </r>
    <r>
      <rPr>
        <vertAlign val="superscript"/>
        <sz val="10"/>
        <rFont val="Times New Roman"/>
        <family val="1"/>
      </rPr>
      <t>2</t>
    </r>
  </si>
  <si>
    <r>
      <t>To get production numbers (g/m</t>
    </r>
    <r>
      <rPr>
        <vertAlign val="superscript"/>
        <sz val="10"/>
        <rFont val="Times New Roman"/>
        <family val="1"/>
      </rPr>
      <t>2</t>
    </r>
    <r>
      <rPr>
        <sz val="10"/>
        <rFont val="Times New Roman"/>
        <family val="1"/>
      </rPr>
      <t>/yr) I used the 7 year slope (change in biomass over 7 years)</t>
    </r>
  </si>
  <si>
    <t>I did not do this for individual years (but you easily can).</t>
  </si>
  <si>
    <t>Note, the biomass of any individual trees that died during the 7 years of measurement was carried through (did not contribute to a negative growth rate)</t>
  </si>
  <si>
    <t>Also Any trees that grew in were back fit (so 5 13 cm DBH trees didn't just appear).  I used the average diameter increment for all tree less than 16 cm DBH over the entire study period.</t>
  </si>
  <si>
    <t>The average increment was .14 cm/yr  (There was no significant difference between conifers and hardwoods so I used a single value for all trees and plots).</t>
  </si>
  <si>
    <t>Wood Biommas and Production</t>
  </si>
  <si>
    <t>Litterfall</t>
  </si>
  <si>
    <t>Plot Design</t>
  </si>
  <si>
    <t xml:space="preserve">There are 12 plots (A1,A2,A3,B1,B2,B3,C1,C2,C3,D1,D2,D3). 100 x 100 meters in size, surrounding the area (1 km x km?) around the Bartlett flux tower </t>
  </si>
  <si>
    <t>4 subplots make up each plot around the tower (e.g. subplots A1A, A1B, A1C, and A1D make up plot A1) for a total of 48 subplots</t>
  </si>
  <si>
    <t>Each Subplot is a 10 meter radius circle.  For biomass measurements all trees within each subplot are measured.</t>
  </si>
  <si>
    <t>Each Subplot contains 2 litter baskets, 2 soil respiration collars, and 1 branchfall collection tarp</t>
  </si>
  <si>
    <r>
      <t>Each litter basket has an area of 0.2359 m</t>
    </r>
    <r>
      <rPr>
        <vertAlign val="superscript"/>
        <sz val="10"/>
        <rFont val="Times New Roman"/>
        <family val="1"/>
      </rPr>
      <t>2</t>
    </r>
    <r>
      <rPr>
        <sz val="10"/>
        <rFont val="Times New Roman"/>
        <family val="1"/>
      </rPr>
      <t>, two litter baskets have an area of 0.4718 m</t>
    </r>
    <r>
      <rPr>
        <vertAlign val="superscript"/>
        <sz val="10"/>
        <rFont val="Times New Roman"/>
        <family val="1"/>
      </rPr>
      <t>2</t>
    </r>
  </si>
  <si>
    <t>Litter is collected generally 4 times per year (3 in the autumn during/after leaf fall, and once the following spring).</t>
  </si>
  <si>
    <t>There are two litter baskets on each subplot.</t>
  </si>
  <si>
    <t>For each subplot on each date, the two litter baskets are pooled, dried, weighed, and then sorted to varying degrees (depending on the year - see below)</t>
  </si>
  <si>
    <r>
      <t>For each plot, Total Annual Litterfall (g/m</t>
    </r>
    <r>
      <rPr>
        <vertAlign val="superscript"/>
        <sz val="10"/>
        <rFont val="Times New Roman"/>
        <family val="1"/>
      </rPr>
      <t>2</t>
    </r>
    <r>
      <rPr>
        <sz val="10"/>
        <rFont val="Times New Roman"/>
        <family val="1"/>
      </rPr>
      <t>/yr) is calculated by finding the average annual bulk, dry weight of litter for the 4 subplots, and then dividing this average annual sum by the area of the two baskets.</t>
    </r>
  </si>
  <si>
    <t xml:space="preserve">Some collections dates are missing baskets.  In this case, only the other 3 subplots are used in calculating the average annual values at the plot level. </t>
  </si>
  <si>
    <t>Info on collection dates, sorting, etc for each year</t>
  </si>
  <si>
    <t>Sorting Categories</t>
  </si>
  <si>
    <t># of Collection Dates</t>
  </si>
  <si>
    <t>Collection Dates</t>
  </si>
  <si>
    <t>1) Hardwood 2) Softwood et al</t>
  </si>
  <si>
    <t>9/27/2006, 10/25/2006, 5/23/2007</t>
  </si>
  <si>
    <t>First 3 dates - 1) Hardwood 2) Softwood et al; 4th date - 1) Hardwood 2) Softwood 3) FF/Twig/Frag/Bark</t>
  </si>
  <si>
    <t>9/13/2007, 10/15/2007, 11/9/2007, 5/27/2008</t>
  </si>
  <si>
    <t>1) Hardwood 2) Softwood 3) FF/Twig/Frag/Bark</t>
  </si>
  <si>
    <t>9/8/2008, 10/20/2008, 11/18/2008, 5/15/2009</t>
  </si>
  <si>
    <t>1) Total Litter</t>
  </si>
  <si>
    <t>9/2009, 10/2009, 11/2009, 5/2010</t>
  </si>
  <si>
    <t>9/2010, 10/2010, 11/2010, 5/2011</t>
  </si>
  <si>
    <t xml:space="preserve">1) Hardwood by species 2) Conifer by species 3) Flower/Fruit 4) Fragments 5) Bark 6) Twig </t>
  </si>
  <si>
    <t xml:space="preserve"> 9/9/2004, 9/23/2004, 10/6/2004, 10/21/2004, 11/9/2004, 5/28/2005</t>
  </si>
  <si>
    <t>10/6/2005, 5/18/2006</t>
  </si>
  <si>
    <t>Tower Avg.</t>
  </si>
  <si>
    <t>Total Litterfall (g/m2/yr</t>
  </si>
  <si>
    <t>Total Foliar Litterfall (g/m2/yr)</t>
  </si>
  <si>
    <t>Hardwood Foliar Litterfall (g/m2/yr)</t>
  </si>
  <si>
    <t>Conifer Foliar Litterfall (g/m2/yr)</t>
  </si>
  <si>
    <t>FF/Twig/Frag/Bark Litterfall (g/m2/yr)</t>
  </si>
  <si>
    <t>Bole Production (g/m2/yr)</t>
  </si>
  <si>
    <t>Branch Production (g/m2/yr)</t>
  </si>
  <si>
    <t>Parameter</t>
  </si>
  <si>
    <t>Total Wood Production (g/m2/yr)</t>
  </si>
  <si>
    <t>Avg</t>
  </si>
  <si>
    <r>
      <t>Total Litterfall (g/m</t>
    </r>
    <r>
      <rPr>
        <vertAlign val="superscript"/>
        <sz val="10"/>
        <color indexed="8"/>
        <rFont val="Times New Roman"/>
        <family val="1"/>
      </rPr>
      <t>2</t>
    </r>
    <r>
      <rPr>
        <sz val="10"/>
        <color indexed="8"/>
        <rFont val="Times New Roman"/>
        <family val="1"/>
      </rPr>
      <t>/yr)</t>
    </r>
  </si>
  <si>
    <r>
      <t>ANPP (g/m</t>
    </r>
    <r>
      <rPr>
        <vertAlign val="superscript"/>
        <sz val="10"/>
        <color indexed="8"/>
        <rFont val="Times New Roman"/>
        <family val="1"/>
      </rPr>
      <t>2</t>
    </r>
    <r>
      <rPr>
        <sz val="10"/>
        <color indexed="8"/>
        <rFont val="Times New Roman"/>
        <family val="1"/>
      </rPr>
      <t>/yr)</t>
    </r>
  </si>
  <si>
    <t>Sorting categories:  Hardwood leaves, conifer needles, Fruits/Flowers (FF), unidentifiable fragments (FR), Bark (BK), Twigs - all twigs &lt; = 1 cm at largest end  (if larger cut at point where &gt; 1 cm and discard)</t>
  </si>
  <si>
    <t>Wood Production (g/m2/yr)</t>
  </si>
  <si>
    <r>
      <t>Branchfall (&lt;5 cm) (g/m</t>
    </r>
    <r>
      <rPr>
        <vertAlign val="superscript"/>
        <sz val="10"/>
        <color indexed="8"/>
        <rFont val="Times New Roman"/>
        <family val="1"/>
      </rPr>
      <t>2</t>
    </r>
    <r>
      <rPr>
        <sz val="10"/>
        <color indexed="8"/>
        <rFont val="Times New Roman"/>
        <family val="1"/>
      </rPr>
      <t>/yr)</t>
    </r>
  </si>
  <si>
    <t>Month</t>
  </si>
  <si>
    <t>More Growth</t>
  </si>
  <si>
    <t>Year 1</t>
  </si>
  <si>
    <t>Year 2</t>
  </si>
  <si>
    <r>
      <t>Mean Exp/Q10 (g C/m</t>
    </r>
    <r>
      <rPr>
        <vertAlign val="superscript"/>
        <sz val="10"/>
        <rFont val="Times New Roman"/>
        <family val="1"/>
      </rPr>
      <t>2</t>
    </r>
    <r>
      <rPr>
        <sz val="10"/>
        <rFont val="Times New Roman"/>
        <family val="1"/>
      </rPr>
      <t>/yr)</t>
    </r>
  </si>
  <si>
    <r>
      <t>Mean Arrhenius (g C/m</t>
    </r>
    <r>
      <rPr>
        <vertAlign val="superscript"/>
        <sz val="10"/>
        <rFont val="Times New Roman"/>
        <family val="1"/>
      </rPr>
      <t>2</t>
    </r>
    <r>
      <rPr>
        <sz val="10"/>
        <rFont val="Times New Roman"/>
        <family val="1"/>
      </rPr>
      <t>/yr)</t>
    </r>
  </si>
  <si>
    <r>
      <t>Min Exp/Q10 (g C/m</t>
    </r>
    <r>
      <rPr>
        <vertAlign val="superscript"/>
        <sz val="10"/>
        <rFont val="Times New Roman"/>
        <family val="1"/>
      </rPr>
      <t>2</t>
    </r>
    <r>
      <rPr>
        <sz val="10"/>
        <rFont val="Times New Roman"/>
        <family val="1"/>
      </rPr>
      <t>/yr)</t>
    </r>
  </si>
  <si>
    <r>
      <t>Max Exp/Q10 (g C/m</t>
    </r>
    <r>
      <rPr>
        <vertAlign val="superscript"/>
        <sz val="10"/>
        <rFont val="Times New Roman"/>
        <family val="1"/>
      </rPr>
      <t>2</t>
    </r>
    <r>
      <rPr>
        <sz val="10"/>
        <rFont val="Times New Roman"/>
        <family val="1"/>
      </rPr>
      <t>/yr)</t>
    </r>
  </si>
  <si>
    <r>
      <t>Exp/Q10 (g C/m</t>
    </r>
    <r>
      <rPr>
        <vertAlign val="superscript"/>
        <sz val="10"/>
        <rFont val="Times New Roman"/>
        <family val="1"/>
      </rPr>
      <t>2</t>
    </r>
    <r>
      <rPr>
        <sz val="10"/>
        <rFont val="Times New Roman"/>
        <family val="1"/>
      </rPr>
      <t>/yr)</t>
    </r>
  </si>
  <si>
    <r>
      <t>Arrhenius (g C/m</t>
    </r>
    <r>
      <rPr>
        <vertAlign val="superscript"/>
        <sz val="10"/>
        <rFont val="Times New Roman"/>
        <family val="1"/>
      </rPr>
      <t>2</t>
    </r>
    <r>
      <rPr>
        <sz val="10"/>
        <rFont val="Times New Roman"/>
        <family val="1"/>
      </rPr>
      <t>/yr)</t>
    </r>
  </si>
  <si>
    <t>959 ± 22</t>
  </si>
  <si>
    <t>1004 ± 23</t>
  </si>
  <si>
    <t>1017 ± 23</t>
  </si>
  <si>
    <t>947 ± 22</t>
  </si>
  <si>
    <t>956 ± 22</t>
  </si>
  <si>
    <t>949 ± 23</t>
  </si>
  <si>
    <t>1023 ± 23</t>
  </si>
  <si>
    <t>992 ± 22</t>
  </si>
  <si>
    <r>
      <t>Min Arrhenius (g C/m</t>
    </r>
    <r>
      <rPr>
        <vertAlign val="superscript"/>
        <sz val="10"/>
        <rFont val="Times New Roman"/>
        <family val="1"/>
      </rPr>
      <t>2</t>
    </r>
    <r>
      <rPr>
        <sz val="10"/>
        <rFont val="Times New Roman"/>
        <family val="1"/>
      </rPr>
      <t>/yr)</t>
    </r>
  </si>
  <si>
    <r>
      <t>Max Arrhenius (g C/m</t>
    </r>
    <r>
      <rPr>
        <vertAlign val="superscript"/>
        <sz val="10"/>
        <rFont val="Times New Roman"/>
        <family val="1"/>
      </rPr>
      <t>2</t>
    </r>
    <r>
      <rPr>
        <sz val="10"/>
        <rFont val="Times New Roman"/>
        <family val="1"/>
      </rPr>
      <t>/yr)</t>
    </r>
  </si>
  <si>
    <t>989 ± 23</t>
  </si>
  <si>
    <t>1039 ± 24</t>
  </si>
  <si>
    <t>1030 ± 24</t>
  </si>
  <si>
    <t>975 ± 23</t>
  </si>
  <si>
    <t>987 ± 23</t>
  </si>
  <si>
    <t>982 ± 24</t>
  </si>
  <si>
    <t>1049 ± 24</t>
  </si>
  <si>
    <t>1019 ± 23</t>
  </si>
  <si>
    <r>
      <t>Mean Exp/Q10 (g C/m</t>
    </r>
    <r>
      <rPr>
        <vertAlign val="superscript"/>
        <sz val="10"/>
        <rFont val="Times New Roman"/>
        <family val="1"/>
      </rPr>
      <t>2</t>
    </r>
    <r>
      <rPr>
        <sz val="10"/>
        <rFont val="Times New Roman"/>
        <family val="1"/>
      </rPr>
      <t>/month)</t>
    </r>
  </si>
  <si>
    <r>
      <t>Mean Arrhenius (g C/m</t>
    </r>
    <r>
      <rPr>
        <vertAlign val="superscript"/>
        <sz val="10"/>
        <rFont val="Times New Roman"/>
        <family val="1"/>
      </rPr>
      <t>2</t>
    </r>
    <r>
      <rPr>
        <sz val="10"/>
        <rFont val="Times New Roman"/>
        <family val="1"/>
      </rPr>
      <t>/month)</t>
    </r>
  </si>
  <si>
    <r>
      <t>Min Exp/Q10 (g C/m</t>
    </r>
    <r>
      <rPr>
        <vertAlign val="superscript"/>
        <sz val="10"/>
        <rFont val="Times New Roman"/>
        <family val="1"/>
      </rPr>
      <t>2</t>
    </r>
    <r>
      <rPr>
        <sz val="10"/>
        <rFont val="Times New Roman"/>
        <family val="1"/>
      </rPr>
      <t>/month)</t>
    </r>
  </si>
  <si>
    <r>
      <t>Max Exp/Q10 (g C/m</t>
    </r>
    <r>
      <rPr>
        <vertAlign val="superscript"/>
        <sz val="10"/>
        <rFont val="Times New Roman"/>
        <family val="1"/>
      </rPr>
      <t>2</t>
    </r>
    <r>
      <rPr>
        <sz val="10"/>
        <rFont val="Times New Roman"/>
        <family val="1"/>
      </rPr>
      <t>/month)</t>
    </r>
  </si>
  <si>
    <r>
      <t>Min Arrhenius (g C/m</t>
    </r>
    <r>
      <rPr>
        <vertAlign val="superscript"/>
        <sz val="10"/>
        <rFont val="Times New Roman"/>
        <family val="1"/>
      </rPr>
      <t>2</t>
    </r>
    <r>
      <rPr>
        <sz val="10"/>
        <rFont val="Times New Roman"/>
        <family val="1"/>
      </rPr>
      <t>/month)</t>
    </r>
  </si>
  <si>
    <r>
      <t>Max Arrhenius (g C/m</t>
    </r>
    <r>
      <rPr>
        <vertAlign val="superscript"/>
        <sz val="10"/>
        <rFont val="Times New Roman"/>
        <family val="1"/>
      </rPr>
      <t>2</t>
    </r>
    <r>
      <rPr>
        <sz val="10"/>
        <rFont val="Times New Roman"/>
        <family val="1"/>
      </rPr>
      <t>/month)</t>
    </r>
  </si>
  <si>
    <t>Avg.</t>
  </si>
  <si>
    <r>
      <t>Soil Respiration Exp/Q10 (g C/m</t>
    </r>
    <r>
      <rPr>
        <vertAlign val="superscript"/>
        <sz val="10"/>
        <rFont val="Times New Roman"/>
        <family val="1"/>
      </rPr>
      <t>2</t>
    </r>
    <r>
      <rPr>
        <sz val="10"/>
        <rFont val="Times New Roman"/>
        <family val="1"/>
      </rPr>
      <t>/yr)</t>
    </r>
  </si>
  <si>
    <r>
      <t>Soil Respiration Arrhenius (g C/m</t>
    </r>
    <r>
      <rPr>
        <vertAlign val="superscript"/>
        <sz val="10"/>
        <rFont val="Times New Roman"/>
        <family val="1"/>
      </rPr>
      <t>2</t>
    </r>
    <r>
      <rPr>
        <sz val="10"/>
        <rFont val="Times New Roman"/>
        <family val="1"/>
      </rPr>
      <t>/yr)</t>
    </r>
  </si>
  <si>
    <t>-</t>
  </si>
  <si>
    <t>in process</t>
  </si>
  <si>
    <r>
      <t>Branchfall &lt; 1 cm (g/m</t>
    </r>
    <r>
      <rPr>
        <vertAlign val="superscript"/>
        <sz val="10"/>
        <rFont val="Times New Roman"/>
        <family val="1"/>
      </rPr>
      <t>2</t>
    </r>
    <r>
      <rPr>
        <sz val="10"/>
        <rFont val="Times New Roman"/>
        <family val="1"/>
      </rPr>
      <t>/yr)</t>
    </r>
  </si>
  <si>
    <r>
      <t>Branchfall 1 to 5 cm (g/m</t>
    </r>
    <r>
      <rPr>
        <vertAlign val="superscript"/>
        <sz val="10"/>
        <rFont val="Times New Roman"/>
        <family val="1"/>
      </rPr>
      <t>2</t>
    </r>
    <r>
      <rPr>
        <sz val="10"/>
        <rFont val="Times New Roman"/>
        <family val="1"/>
      </rPr>
      <t>/yr)</t>
    </r>
  </si>
  <si>
    <r>
      <t>Branchfall &gt; 5 cm (g/m</t>
    </r>
    <r>
      <rPr>
        <vertAlign val="superscript"/>
        <sz val="10"/>
        <rFont val="Times New Roman"/>
        <family val="1"/>
      </rPr>
      <t>2</t>
    </r>
    <r>
      <rPr>
        <sz val="10"/>
        <rFont val="Times New Roman"/>
        <family val="1"/>
      </rPr>
      <t>/yr)</t>
    </r>
  </si>
  <si>
    <t>Branchfall</t>
  </si>
  <si>
    <t>from allometric equations on dbh</t>
  </si>
  <si>
    <t>Average of 1 to 5 cm (g/m2/yr)</t>
  </si>
  <si>
    <t>Tower Average</t>
  </si>
  <si>
    <t>Foliar 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</si>
</sst>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6" formatCode="0.000"/>
  </numFmts>
  <fonts count="18" x14ac:knownFonts="1">
    <font>
      <sz val="10"/>
      <name val="Arial"/>
    </font>
    <font>
      <sz val="10"/>
      <name val="Arial"/>
    </font>
    <font>
      <sz val="10"/>
      <name val="Times New Roman"/>
      <family val="1"/>
    </font>
    <font>
      <sz val="14"/>
      <name val="Times New Roman"/>
      <family val="1"/>
    </font>
    <font>
      <vertAlign val="superscript"/>
      <sz val="14"/>
      <name val="Times New Roman"/>
      <family val="1"/>
    </font>
    <font>
      <b/>
      <sz val="10"/>
      <name val="Times New Roman"/>
      <family val="1"/>
    </font>
    <font>
      <b/>
      <sz val="10"/>
      <color indexed="10"/>
      <name val="Times New Roman"/>
      <family val="1"/>
    </font>
    <font>
      <vertAlign val="superscript"/>
      <sz val="10"/>
      <name val="Times New Roman"/>
      <family val="1"/>
    </font>
    <font>
      <sz val="8"/>
      <name val="Arial"/>
    </font>
    <font>
      <b/>
      <sz val="14"/>
      <name val="Times New Roman"/>
      <family val="1"/>
    </font>
    <font>
      <b/>
      <vertAlign val="superscript"/>
      <sz val="10"/>
      <name val="Times New Roman"/>
      <family val="1"/>
    </font>
    <font>
      <b/>
      <u/>
      <sz val="14"/>
      <name val="Times New Roman"/>
      <family val="1"/>
    </font>
    <font>
      <b/>
      <sz val="8"/>
      <name val="Times New Roman"/>
      <family val="1"/>
    </font>
    <font>
      <sz val="8"/>
      <name val="Times New Roman"/>
      <family val="1"/>
    </font>
    <font>
      <sz val="10"/>
      <color indexed="8"/>
      <name val="Times New Roman"/>
      <family val="1"/>
    </font>
    <font>
      <vertAlign val="superscript"/>
      <sz val="10"/>
      <color indexed="8"/>
      <name val="Times New Roman"/>
      <family val="1"/>
    </font>
    <font>
      <b/>
      <sz val="10"/>
      <name val="Arial"/>
      <family val="2"/>
    </font>
    <font>
      <sz val="12"/>
      <name val="Times New Roman"/>
      <family val="1"/>
    </font>
  </fonts>
  <fills count="3">
    <fill>
      <patternFill patternType="none"/>
    </fill>
    <fill>
      <patternFill patternType="gray125"/>
    </fill>
    <fill>
      <patternFill patternType="solid">
        <fgColor indexed="42"/>
        <bgColor indexed="64"/>
      </patternFill>
    </fill>
  </fills>
  <borders count="3">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59">
    <xf numFmtId="0" fontId="0" fillId="0" borderId="0" xfId="0"/>
    <xf numFmtId="1" fontId="2" fillId="0" borderId="0" xfId="0" applyNumberFormat="1" applyFont="1" applyAlignment="1">
      <alignment horizontal="center"/>
    </xf>
    <xf numFmtId="0" fontId="2" fillId="0" borderId="0" xfId="0" applyFont="1"/>
    <xf numFmtId="0" fontId="2" fillId="0" borderId="0" xfId="0" applyFont="1" applyAlignment="1">
      <alignment horizontal="center"/>
    </xf>
    <xf numFmtId="1" fontId="6" fillId="0" borderId="0" xfId="0" applyNumberFormat="1" applyFont="1" applyAlignment="1">
      <alignment horizontal="center"/>
    </xf>
    <xf numFmtId="0" fontId="6" fillId="0" borderId="0" xfId="0" applyFont="1" applyAlignment="1">
      <alignment horizontal="center"/>
    </xf>
    <xf numFmtId="3" fontId="6" fillId="0" borderId="0" xfId="0" applyNumberFormat="1" applyFont="1" applyAlignment="1">
      <alignment horizontal="center"/>
    </xf>
    <xf numFmtId="3" fontId="2" fillId="0" borderId="0" xfId="0" applyNumberFormat="1" applyFont="1" applyAlignment="1">
      <alignment horizontal="center"/>
    </xf>
    <xf numFmtId="3" fontId="6" fillId="0" borderId="1" xfId="0" applyNumberFormat="1" applyFont="1" applyBorder="1" applyAlignment="1">
      <alignment horizontal="center"/>
    </xf>
    <xf numFmtId="0" fontId="9" fillId="0" borderId="0" xfId="0" applyFont="1" applyAlignment="1">
      <alignment horizontal="center"/>
    </xf>
    <xf numFmtId="0" fontId="11" fillId="0" borderId="0" xfId="0" applyFont="1" applyAlignment="1">
      <alignment horizontal="left"/>
    </xf>
    <xf numFmtId="0" fontId="12" fillId="0" borderId="0" xfId="0" applyFont="1" applyAlignment="1">
      <alignment horizontal="center"/>
    </xf>
    <xf numFmtId="0" fontId="13" fillId="0" borderId="0" xfId="0" applyFont="1"/>
    <xf numFmtId="9" fontId="2" fillId="0" borderId="0" xfId="0" applyNumberFormat="1" applyFont="1" applyAlignment="1">
      <alignment horizontal="center"/>
    </xf>
    <xf numFmtId="2" fontId="2" fillId="0" borderId="0" xfId="0" applyNumberFormat="1" applyFont="1" applyAlignment="1">
      <alignment horizontal="center"/>
    </xf>
    <xf numFmtId="0" fontId="5" fillId="0" borderId="2" xfId="0" applyFont="1" applyBorder="1" applyAlignment="1">
      <alignment horizontal="center"/>
    </xf>
    <xf numFmtId="0" fontId="2" fillId="0" borderId="2" xfId="0" applyFont="1" applyFill="1" applyBorder="1" applyAlignment="1">
      <alignment horizontal="center"/>
    </xf>
    <xf numFmtId="14" fontId="2" fillId="0" borderId="2" xfId="0" applyNumberFormat="1" applyFont="1" applyFill="1" applyBorder="1" applyAlignment="1">
      <alignment horizontal="center"/>
    </xf>
    <xf numFmtId="0" fontId="2" fillId="0" borderId="2" xfId="0" applyFont="1" applyBorder="1" applyAlignment="1">
      <alignment horizontal="center"/>
    </xf>
    <xf numFmtId="0" fontId="14" fillId="0" borderId="0" xfId="0" applyFont="1" applyBorder="1" applyAlignment="1">
      <alignment horizontal="center"/>
    </xf>
    <xf numFmtId="1" fontId="14" fillId="0" borderId="0" xfId="0" applyNumberFormat="1" applyFont="1" applyBorder="1" applyAlignment="1">
      <alignment horizontal="center"/>
    </xf>
    <xf numFmtId="1" fontId="5" fillId="0" borderId="0" xfId="0" applyNumberFormat="1" applyFont="1" applyAlignment="1">
      <alignment horizontal="center"/>
    </xf>
    <xf numFmtId="0" fontId="2" fillId="2" borderId="2" xfId="0" applyFont="1" applyFill="1" applyBorder="1"/>
    <xf numFmtId="1" fontId="14" fillId="0" borderId="2" xfId="0" applyNumberFormat="1" applyFont="1" applyFill="1" applyBorder="1" applyAlignment="1">
      <alignment horizontal="center"/>
    </xf>
    <xf numFmtId="0" fontId="5" fillId="2" borderId="2" xfId="0" applyFont="1" applyFill="1" applyBorder="1"/>
    <xf numFmtId="0" fontId="2" fillId="2" borderId="2" xfId="0" applyFont="1" applyFill="1" applyBorder="1" applyAlignment="1">
      <alignment horizontal="center"/>
    </xf>
    <xf numFmtId="1" fontId="2" fillId="0" borderId="2" xfId="0" applyNumberFormat="1" applyFont="1" applyFill="1" applyBorder="1" applyAlignment="1">
      <alignment horizontal="center"/>
    </xf>
    <xf numFmtId="1" fontId="5" fillId="2" borderId="2" xfId="0" applyNumberFormat="1" applyFont="1" applyFill="1" applyBorder="1" applyAlignment="1">
      <alignment horizontal="center"/>
    </xf>
    <xf numFmtId="14" fontId="2" fillId="0" borderId="0" xfId="0" applyNumberFormat="1" applyFont="1" applyAlignment="1">
      <alignment horizontal="center"/>
    </xf>
    <xf numFmtId="4" fontId="2" fillId="0" borderId="0" xfId="0" applyNumberFormat="1" applyFont="1" applyAlignment="1">
      <alignment horizontal="center"/>
    </xf>
    <xf numFmtId="1" fontId="2" fillId="0" borderId="0" xfId="0" applyNumberFormat="1" applyFont="1"/>
    <xf numFmtId="1" fontId="6" fillId="0" borderId="1" xfId="0" applyNumberFormat="1" applyFont="1" applyBorder="1" applyAlignment="1">
      <alignment horizontal="center"/>
    </xf>
    <xf numFmtId="1" fontId="6" fillId="0" borderId="0" xfId="0" applyNumberFormat="1" applyFont="1" applyBorder="1" applyAlignment="1">
      <alignment horizontal="center"/>
    </xf>
    <xf numFmtId="0" fontId="2" fillId="0" borderId="0" xfId="0" applyFont="1" applyFill="1" applyBorder="1" applyAlignment="1">
      <alignment horizontal="center"/>
    </xf>
    <xf numFmtId="0" fontId="2" fillId="0" borderId="0" xfId="0" applyFont="1" applyAlignment="1">
      <alignment horizontal="center" wrapText="1"/>
    </xf>
    <xf numFmtId="0" fontId="0" fillId="0" borderId="0" xfId="0" applyFill="1" applyBorder="1" applyAlignment="1">
      <alignment wrapText="1"/>
    </xf>
    <xf numFmtId="0" fontId="3" fillId="0" borderId="2" xfId="0" applyFont="1" applyBorder="1" applyAlignment="1">
      <alignment horizontal="center"/>
    </xf>
    <xf numFmtId="0" fontId="3" fillId="0" borderId="0" xfId="0" applyFont="1" applyAlignment="1">
      <alignment horizontal="center"/>
    </xf>
    <xf numFmtId="2" fontId="3" fillId="0" borderId="0" xfId="0" applyNumberFormat="1" applyFont="1" applyAlignment="1">
      <alignment horizontal="center"/>
    </xf>
    <xf numFmtId="0" fontId="2" fillId="0" borderId="2" xfId="0" applyFont="1" applyBorder="1" applyAlignment="1">
      <alignment horizontal="center" wrapText="1"/>
    </xf>
    <xf numFmtId="0" fontId="14" fillId="0" borderId="2" xfId="0" applyFont="1" applyFill="1" applyBorder="1" applyAlignment="1">
      <alignment horizontal="center" wrapText="1"/>
    </xf>
    <xf numFmtId="1" fontId="2" fillId="0" borderId="2" xfId="0" applyNumberFormat="1" applyFont="1" applyBorder="1" applyAlignment="1">
      <alignment horizontal="center" wrapText="1"/>
    </xf>
    <xf numFmtId="0" fontId="16" fillId="0" borderId="0" xfId="0" applyFont="1" applyAlignment="1">
      <alignment horizontal="center"/>
    </xf>
    <xf numFmtId="0" fontId="1" fillId="0" borderId="0" xfId="0" applyFont="1"/>
    <xf numFmtId="2" fontId="0" fillId="0" borderId="0" xfId="0" applyNumberFormat="1"/>
    <xf numFmtId="166" fontId="0" fillId="0" borderId="0" xfId="0" applyNumberFormat="1"/>
    <xf numFmtId="0" fontId="17" fillId="0" borderId="2" xfId="0" applyFont="1" applyBorder="1" applyAlignment="1">
      <alignment horizontal="center"/>
    </xf>
    <xf numFmtId="1" fontId="17" fillId="0" borderId="2" xfId="0" applyNumberFormat="1" applyFont="1" applyFill="1" applyBorder="1" applyAlignment="1">
      <alignment horizontal="center"/>
    </xf>
    <xf numFmtId="0" fontId="17" fillId="0" borderId="2" xfId="0" applyFont="1" applyFill="1" applyBorder="1" applyAlignment="1">
      <alignment horizontal="center"/>
    </xf>
    <xf numFmtId="0" fontId="17" fillId="0" borderId="0" xfId="0" applyFont="1" applyFill="1" applyBorder="1" applyAlignment="1">
      <alignment horizontal="center"/>
    </xf>
    <xf numFmtId="0" fontId="17" fillId="0" borderId="0" xfId="0" applyFont="1" applyAlignment="1">
      <alignment horizontal="center"/>
    </xf>
    <xf numFmtId="1" fontId="17" fillId="0" borderId="2" xfId="0" applyNumberFormat="1" applyFont="1" applyBorder="1" applyAlignment="1">
      <alignment horizontal="center"/>
    </xf>
    <xf numFmtId="0" fontId="2" fillId="0" borderId="2" xfId="0" applyFont="1" applyFill="1" applyBorder="1" applyAlignment="1">
      <alignment horizontal="center" wrapText="1"/>
    </xf>
    <xf numFmtId="0" fontId="2" fillId="0" borderId="0" xfId="0" applyFont="1" applyAlignment="1">
      <alignment horizontal="center"/>
    </xf>
    <xf numFmtId="0" fontId="0" fillId="0" borderId="0" xfId="0" applyAlignment="1">
      <alignment horizontal="center"/>
    </xf>
    <xf numFmtId="1" fontId="3" fillId="0" borderId="0" xfId="0" applyNumberFormat="1" applyFont="1" applyAlignment="1">
      <alignment horizontal="center" vertical="center" wrapText="1"/>
    </xf>
    <xf numFmtId="0" fontId="0" fillId="0" borderId="0" xfId="0" applyAlignment="1">
      <alignment horizontal="center" vertical="center"/>
    </xf>
    <xf numFmtId="0" fontId="14" fillId="2" borderId="2" xfId="0" applyFont="1" applyFill="1" applyBorder="1" applyAlignment="1">
      <alignment horizontal="center"/>
    </xf>
    <xf numFmtId="0" fontId="0" fillId="2" borderId="2" xfId="0" applyFill="1" applyBorder="1" applyAlignment="1"/>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661454008565"/>
          <c:y val="0.0552146619011868"/>
          <c:w val="0.475284509298914"/>
          <c:h val="0.858894740685128"/>
        </c:manualLayout>
      </c:layout>
      <c:scatterChart>
        <c:scatterStyle val="lineMarker"/>
        <c:varyColors val="0"/>
        <c:ser>
          <c:idx val="0"/>
          <c:order val="0"/>
          <c:tx>
            <c:strRef>
              <c:f>'Avg Yearly Data'!$B$1</c:f>
              <c:strCache>
                <c:ptCount val="1"/>
                <c:pt idx="0">
                  <c:v>Wood Production (g/m2/yr)</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xVal>
            <c:numRef>
              <c:f>'Avg Yearly Data'!$A$2:$A$9</c:f>
              <c:numCache>
                <c:formatCode>0</c:formatCode>
                <c:ptCount val="8"/>
                <c:pt idx="0" formatCode="General">
                  <c:v>2004.0</c:v>
                </c:pt>
                <c:pt idx="1">
                  <c:v>2005.0</c:v>
                </c:pt>
                <c:pt idx="2">
                  <c:v>2006.0</c:v>
                </c:pt>
                <c:pt idx="3">
                  <c:v>2007.0</c:v>
                </c:pt>
                <c:pt idx="4">
                  <c:v>2008.0</c:v>
                </c:pt>
                <c:pt idx="5">
                  <c:v>2009.0</c:v>
                </c:pt>
                <c:pt idx="6">
                  <c:v>2010.0</c:v>
                </c:pt>
                <c:pt idx="7">
                  <c:v>2011.0</c:v>
                </c:pt>
              </c:numCache>
            </c:numRef>
          </c:xVal>
          <c:yVal>
            <c:numRef>
              <c:f>'Avg Yearly Data'!$B$2:$B$9</c:f>
              <c:numCache>
                <c:formatCode>0</c:formatCode>
                <c:ptCount val="8"/>
                <c:pt idx="0" formatCode="General">
                  <c:v>0.0</c:v>
                </c:pt>
                <c:pt idx="1">
                  <c:v>332.3618061694797</c:v>
                </c:pt>
                <c:pt idx="2">
                  <c:v>347.5270939459588</c:v>
                </c:pt>
                <c:pt idx="3">
                  <c:v>267.3206435507309</c:v>
                </c:pt>
                <c:pt idx="4">
                  <c:v>270.3594772013093</c:v>
                </c:pt>
                <c:pt idx="5">
                  <c:v>215.3843078762657</c:v>
                </c:pt>
                <c:pt idx="6">
                  <c:v>362.8872794697927</c:v>
                </c:pt>
                <c:pt idx="7">
                  <c:v>250.8819499047277</c:v>
                </c:pt>
              </c:numCache>
            </c:numRef>
          </c:yVal>
          <c:smooth val="0"/>
        </c:ser>
        <c:ser>
          <c:idx val="2"/>
          <c:order val="1"/>
          <c:tx>
            <c:strRef>
              <c:f>'Avg Yearly Data'!#REF!</c:f>
              <c:strCache>
                <c:ptCount val="1"/>
                <c:pt idx="0">
                  <c:v>Soil Respiration (g C/m2/yr)</c:v>
                </c:pt>
              </c:strCache>
            </c:strRef>
          </c:tx>
          <c:spPr>
            <a:ln w="12700">
              <a:solidFill>
                <a:srgbClr val="FFFF00"/>
              </a:solidFill>
              <a:prstDash val="solid"/>
            </a:ln>
          </c:spPr>
          <c:marker>
            <c:symbol val="triangle"/>
            <c:size val="5"/>
            <c:spPr>
              <a:solidFill>
                <a:srgbClr val="FFFF00"/>
              </a:solidFill>
              <a:ln>
                <a:solidFill>
                  <a:srgbClr val="FFFF00"/>
                </a:solidFill>
                <a:prstDash val="solid"/>
              </a:ln>
            </c:spPr>
          </c:marker>
          <c:xVal>
            <c:numRef>
              <c:f>'Avg Yearly Data'!$A$2:$A$9</c:f>
              <c:numCache>
                <c:formatCode>0</c:formatCode>
                <c:ptCount val="8"/>
                <c:pt idx="0" formatCode="General">
                  <c:v>2004.0</c:v>
                </c:pt>
                <c:pt idx="1">
                  <c:v>2005.0</c:v>
                </c:pt>
                <c:pt idx="2">
                  <c:v>2006.0</c:v>
                </c:pt>
                <c:pt idx="3">
                  <c:v>2007.0</c:v>
                </c:pt>
                <c:pt idx="4">
                  <c:v>2008.0</c:v>
                </c:pt>
                <c:pt idx="5">
                  <c:v>2009.0</c:v>
                </c:pt>
                <c:pt idx="6">
                  <c:v>2010.0</c:v>
                </c:pt>
                <c:pt idx="7">
                  <c:v>2011.0</c:v>
                </c:pt>
              </c:numCache>
            </c:numRef>
          </c:xVal>
          <c:yVal>
            <c:numRef>
              <c:f>'Avg Yearly Data'!#REF!</c:f>
              <c:numCache>
                <c:formatCode>General</c:formatCode>
                <c:ptCount val="8"/>
                <c:pt idx="0">
                  <c:v>0.0</c:v>
                </c:pt>
                <c:pt idx="1">
                  <c:v>0.0</c:v>
                </c:pt>
                <c:pt idx="2">
                  <c:v>0.0</c:v>
                </c:pt>
                <c:pt idx="3">
                  <c:v>0.0</c:v>
                </c:pt>
                <c:pt idx="4">
                  <c:v>0.0</c:v>
                </c:pt>
                <c:pt idx="5">
                  <c:v>0.0</c:v>
                </c:pt>
                <c:pt idx="6">
                  <c:v>0.0</c:v>
                </c:pt>
                <c:pt idx="7">
                  <c:v>0.0</c:v>
                </c:pt>
              </c:numCache>
            </c:numRef>
          </c:yVal>
          <c:smooth val="0"/>
        </c:ser>
        <c:ser>
          <c:idx val="4"/>
          <c:order val="2"/>
          <c:tx>
            <c:strRef>
              <c:f>'Avg Yearly Data'!$D$1</c:f>
              <c:strCache>
                <c:ptCount val="1"/>
                <c:pt idx="0">
                  <c:v>Branchfall (&lt;5 cm) (g/m2/yr)</c:v>
                </c:pt>
              </c:strCache>
            </c:strRef>
          </c:tx>
          <c:spPr>
            <a:ln w="12700">
              <a:solidFill>
                <a:srgbClr val="800080"/>
              </a:solidFill>
              <a:prstDash val="solid"/>
            </a:ln>
          </c:spPr>
          <c:marker>
            <c:symbol val="star"/>
            <c:size val="5"/>
            <c:spPr>
              <a:noFill/>
              <a:ln>
                <a:solidFill>
                  <a:srgbClr val="800080"/>
                </a:solidFill>
                <a:prstDash val="solid"/>
              </a:ln>
            </c:spPr>
          </c:marker>
          <c:xVal>
            <c:numRef>
              <c:f>'Avg Yearly Data'!$A$2:$A$9</c:f>
              <c:numCache>
                <c:formatCode>0</c:formatCode>
                <c:ptCount val="8"/>
                <c:pt idx="0" formatCode="General">
                  <c:v>2004.0</c:v>
                </c:pt>
                <c:pt idx="1">
                  <c:v>2005.0</c:v>
                </c:pt>
                <c:pt idx="2">
                  <c:v>2006.0</c:v>
                </c:pt>
                <c:pt idx="3">
                  <c:v>2007.0</c:v>
                </c:pt>
                <c:pt idx="4">
                  <c:v>2008.0</c:v>
                </c:pt>
                <c:pt idx="5">
                  <c:v>2009.0</c:v>
                </c:pt>
                <c:pt idx="6">
                  <c:v>2010.0</c:v>
                </c:pt>
                <c:pt idx="7">
                  <c:v>2011.0</c:v>
                </c:pt>
              </c:numCache>
            </c:numRef>
          </c:xVal>
          <c:yVal>
            <c:numRef>
              <c:f>'Avg Yearly Data'!$D$2:$D$9</c:f>
              <c:numCache>
                <c:formatCode>0</c:formatCode>
                <c:ptCount val="8"/>
                <c:pt idx="0" formatCode="General">
                  <c:v>0.0</c:v>
                </c:pt>
                <c:pt idx="1">
                  <c:v>48.61982285429144</c:v>
                </c:pt>
                <c:pt idx="2">
                  <c:v>48.31106536926146</c:v>
                </c:pt>
                <c:pt idx="3">
                  <c:v>29.23490518962076</c:v>
                </c:pt>
                <c:pt idx="4">
                  <c:v>17.0372380239521</c:v>
                </c:pt>
                <c:pt idx="5">
                  <c:v>36.7723900026035</c:v>
                </c:pt>
                <c:pt idx="6">
                  <c:v>53.98</c:v>
                </c:pt>
                <c:pt idx="7">
                  <c:v>14.95188195038494</c:v>
                </c:pt>
              </c:numCache>
            </c:numRef>
          </c:yVal>
          <c:smooth val="0"/>
        </c:ser>
        <c:ser>
          <c:idx val="5"/>
          <c:order val="3"/>
          <c:tx>
            <c:strRef>
              <c:f>'Avg Yearly Data'!#REF!</c:f>
              <c:strCache>
                <c:ptCount val="1"/>
                <c:pt idx="0">
                  <c:v>Total Branchfall &lt; 5cm (g/m2/yr)</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xVal>
            <c:numRef>
              <c:f>'Avg Yearly Data'!$A$2:$A$9</c:f>
              <c:numCache>
                <c:formatCode>0</c:formatCode>
                <c:ptCount val="8"/>
                <c:pt idx="0" formatCode="General">
                  <c:v>2004.0</c:v>
                </c:pt>
                <c:pt idx="1">
                  <c:v>2005.0</c:v>
                </c:pt>
                <c:pt idx="2">
                  <c:v>2006.0</c:v>
                </c:pt>
                <c:pt idx="3">
                  <c:v>2007.0</c:v>
                </c:pt>
                <c:pt idx="4">
                  <c:v>2008.0</c:v>
                </c:pt>
                <c:pt idx="5">
                  <c:v>2009.0</c:v>
                </c:pt>
                <c:pt idx="6">
                  <c:v>2010.0</c:v>
                </c:pt>
                <c:pt idx="7">
                  <c:v>2011.0</c:v>
                </c:pt>
              </c:numCache>
            </c:numRef>
          </c:xVal>
          <c:yVal>
            <c:numRef>
              <c:f>'Avg Yearly Data'!#REF!</c:f>
              <c:numCache>
                <c:formatCode>General</c:formatCode>
                <c:ptCount val="8"/>
                <c:pt idx="0">
                  <c:v>0.0</c:v>
                </c:pt>
                <c:pt idx="1">
                  <c:v>0.0</c:v>
                </c:pt>
                <c:pt idx="2">
                  <c:v>0.0</c:v>
                </c:pt>
                <c:pt idx="3">
                  <c:v>0.0</c:v>
                </c:pt>
                <c:pt idx="4">
                  <c:v>0.0</c:v>
                </c:pt>
                <c:pt idx="5">
                  <c:v>0.0</c:v>
                </c:pt>
                <c:pt idx="6">
                  <c:v>0.0</c:v>
                </c:pt>
                <c:pt idx="7">
                  <c:v>0.0</c:v>
                </c:pt>
              </c:numCache>
            </c:numRef>
          </c:yVal>
          <c:smooth val="0"/>
        </c:ser>
        <c:dLbls>
          <c:showLegendKey val="0"/>
          <c:showVal val="0"/>
          <c:showCatName val="0"/>
          <c:showSerName val="0"/>
          <c:showPercent val="0"/>
          <c:showBubbleSize val="0"/>
        </c:dLbls>
        <c:axId val="2054023096"/>
        <c:axId val="2050429176"/>
      </c:scatterChart>
      <c:scatterChart>
        <c:scatterStyle val="lineMarker"/>
        <c:varyColors val="0"/>
        <c:ser>
          <c:idx val="6"/>
          <c:order val="4"/>
          <c:tx>
            <c:strRef>
              <c:f>'Avg Yearly Data'!#REF!</c:f>
              <c:strCache>
                <c:ptCount val="1"/>
                <c:pt idx="0">
                  <c:v>Foliar %N</c:v>
                </c:pt>
              </c:strCache>
            </c:strRef>
          </c:tx>
          <c:spPr>
            <a:ln w="12700">
              <a:solidFill>
                <a:srgbClr val="008080"/>
              </a:solidFill>
              <a:prstDash val="solid"/>
            </a:ln>
          </c:spPr>
          <c:marker>
            <c:symbol val="plus"/>
            <c:size val="5"/>
            <c:spPr>
              <a:noFill/>
              <a:ln>
                <a:solidFill>
                  <a:srgbClr val="008080"/>
                </a:solidFill>
                <a:prstDash val="solid"/>
              </a:ln>
            </c:spPr>
          </c:marker>
          <c:xVal>
            <c:numRef>
              <c:f>'Avg Yearly Data'!$A$2:$A$9</c:f>
              <c:numCache>
                <c:formatCode>0</c:formatCode>
                <c:ptCount val="8"/>
                <c:pt idx="0" formatCode="General">
                  <c:v>2004.0</c:v>
                </c:pt>
                <c:pt idx="1">
                  <c:v>2005.0</c:v>
                </c:pt>
                <c:pt idx="2">
                  <c:v>2006.0</c:v>
                </c:pt>
                <c:pt idx="3">
                  <c:v>2007.0</c:v>
                </c:pt>
                <c:pt idx="4">
                  <c:v>2008.0</c:v>
                </c:pt>
                <c:pt idx="5">
                  <c:v>2009.0</c:v>
                </c:pt>
                <c:pt idx="6">
                  <c:v>2010.0</c:v>
                </c:pt>
                <c:pt idx="7">
                  <c:v>2011.0</c:v>
                </c:pt>
              </c:numCache>
            </c:numRef>
          </c:xVal>
          <c:yVal>
            <c:numRef>
              <c:f>'Avg Yearly Data'!#REF!</c:f>
              <c:numCache>
                <c:formatCode>General</c:formatCode>
                <c:ptCount val="8"/>
                <c:pt idx="0">
                  <c:v>0.0</c:v>
                </c:pt>
                <c:pt idx="1">
                  <c:v>0.0</c:v>
                </c:pt>
                <c:pt idx="2">
                  <c:v>0.0</c:v>
                </c:pt>
                <c:pt idx="3">
                  <c:v>0.0</c:v>
                </c:pt>
                <c:pt idx="4">
                  <c:v>0.0</c:v>
                </c:pt>
                <c:pt idx="5">
                  <c:v>0.0</c:v>
                </c:pt>
                <c:pt idx="6">
                  <c:v>0.0</c:v>
                </c:pt>
                <c:pt idx="7">
                  <c:v>0.0</c:v>
                </c:pt>
              </c:numCache>
            </c:numRef>
          </c:yVal>
          <c:smooth val="0"/>
        </c:ser>
        <c:dLbls>
          <c:showLegendKey val="0"/>
          <c:showVal val="0"/>
          <c:showCatName val="0"/>
          <c:showSerName val="0"/>
          <c:showPercent val="0"/>
          <c:showBubbleSize val="0"/>
        </c:dLbls>
        <c:axId val="2061545384"/>
        <c:axId val="2053235352"/>
      </c:scatterChart>
      <c:valAx>
        <c:axId val="20540230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525" b="0" i="0" u="none" strike="noStrike" baseline="0">
                <a:solidFill>
                  <a:srgbClr val="000000"/>
                </a:solidFill>
                <a:latin typeface="Arial"/>
                <a:ea typeface="Arial"/>
                <a:cs typeface="Arial"/>
              </a:defRPr>
            </a:pPr>
            <a:endParaRPr lang="en-US"/>
          </a:p>
        </c:txPr>
        <c:crossAx val="2050429176"/>
        <c:crosses val="autoZero"/>
        <c:crossBetween val="midCat"/>
      </c:valAx>
      <c:valAx>
        <c:axId val="205042917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525" b="0" i="0" u="none" strike="noStrike" baseline="0">
                <a:solidFill>
                  <a:srgbClr val="000000"/>
                </a:solidFill>
                <a:latin typeface="Arial"/>
                <a:ea typeface="Arial"/>
                <a:cs typeface="Arial"/>
              </a:defRPr>
            </a:pPr>
            <a:endParaRPr lang="en-US"/>
          </a:p>
        </c:txPr>
        <c:crossAx val="2054023096"/>
        <c:crosses val="autoZero"/>
        <c:crossBetween val="midCat"/>
      </c:valAx>
      <c:valAx>
        <c:axId val="2061545384"/>
        <c:scaling>
          <c:orientation val="minMax"/>
        </c:scaling>
        <c:delete val="1"/>
        <c:axPos val="b"/>
        <c:numFmt formatCode="General" sourceLinked="1"/>
        <c:majorTickMark val="out"/>
        <c:minorTickMark val="none"/>
        <c:tickLblPos val="nextTo"/>
        <c:crossAx val="2053235352"/>
        <c:crosses val="autoZero"/>
        <c:crossBetween val="midCat"/>
      </c:valAx>
      <c:valAx>
        <c:axId val="2053235352"/>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525" b="0" i="0" u="none" strike="noStrike" baseline="0">
                <a:solidFill>
                  <a:srgbClr val="000000"/>
                </a:solidFill>
                <a:latin typeface="Arial"/>
                <a:ea typeface="Arial"/>
                <a:cs typeface="Arial"/>
              </a:defRPr>
            </a:pPr>
            <a:endParaRPr lang="en-US"/>
          </a:p>
        </c:txPr>
        <c:crossAx val="2061545384"/>
        <c:crosses val="max"/>
        <c:crossBetween val="midCat"/>
      </c:valAx>
      <c:spPr>
        <a:solidFill>
          <a:srgbClr val="C0C0C0"/>
        </a:solidFill>
        <a:ln w="12700">
          <a:solidFill>
            <a:srgbClr val="808080"/>
          </a:solidFill>
          <a:prstDash val="solid"/>
        </a:ln>
      </c:spPr>
    </c:plotArea>
    <c:legend>
      <c:legendPos val="r"/>
      <c:layout>
        <c:manualLayout>
          <c:xMode val="edge"/>
          <c:yMode val="edge"/>
          <c:x val="0.661596036944088"/>
          <c:y val="0.346625377490784"/>
          <c:w val="0.311786638100087"/>
          <c:h val="0.279140790722667"/>
        </c:manualLayout>
      </c:layout>
      <c:overlay val="0"/>
      <c:spPr>
        <a:solidFill>
          <a:srgbClr val="FFFFFF"/>
        </a:solidFill>
        <a:ln w="3175">
          <a:solidFill>
            <a:srgbClr val="000000"/>
          </a:solidFill>
          <a:prstDash val="solid"/>
        </a:ln>
      </c:spPr>
      <c:txPr>
        <a:bodyPr/>
        <a:lstStyle/>
        <a:p>
          <a:pPr>
            <a:defRPr sz="48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525" b="0" i="0" u="none" strike="noStrike" baseline="0">
          <a:solidFill>
            <a:srgbClr val="000000"/>
          </a:solidFill>
          <a:latin typeface="Arial"/>
          <a:ea typeface="Arial"/>
          <a:cs typeface="Arial"/>
        </a:defRPr>
      </a:pPr>
      <a:endParaRPr lang="en-US"/>
    </a:p>
  </c:txPr>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874704996574526"/>
          <c:y val="0.0743801652892562"/>
          <c:w val="0.874704996574526"/>
          <c:h val="0.809917355371901"/>
        </c:manualLayout>
      </c:layout>
      <c:barChart>
        <c:barDir val="col"/>
        <c:grouping val="clustered"/>
        <c:varyColors val="0"/>
        <c:ser>
          <c:idx val="1"/>
          <c:order val="0"/>
          <c:tx>
            <c:strRef>
              <c:f>'Soil Respiration'!$D$1</c:f>
              <c:strCache>
                <c:ptCount val="1"/>
                <c:pt idx="0">
                  <c:v>Mean Exp/Q10 (g C/m2/yr)</c:v>
                </c:pt>
              </c:strCache>
            </c:strRef>
          </c:tx>
          <c:spPr>
            <a:solidFill>
              <a:srgbClr val="FFCC99"/>
            </a:solidFill>
            <a:ln w="12700">
              <a:solidFill>
                <a:srgbClr val="000000"/>
              </a:solidFill>
              <a:prstDash val="solid"/>
            </a:ln>
          </c:spPr>
          <c:invertIfNegative val="0"/>
          <c:errBars>
            <c:errBarType val="both"/>
            <c:errValType val="cust"/>
            <c:noEndCap val="0"/>
            <c:plus>
              <c:numRef>
                <c:f>'Soil Respiration'!$K$2:$K$9</c:f>
                <c:numCache>
                  <c:formatCode>General</c:formatCode>
                  <c:ptCount val="8"/>
                  <c:pt idx="0">
                    <c:v>22.42688268000006</c:v>
                  </c:pt>
                  <c:pt idx="1">
                    <c:v>22.98641991</c:v>
                  </c:pt>
                  <c:pt idx="2">
                    <c:v>23.09874069</c:v>
                  </c:pt>
                  <c:pt idx="3">
                    <c:v>22.17916776000004</c:v>
                  </c:pt>
                  <c:pt idx="4">
                    <c:v>22.30507232000002</c:v>
                  </c:pt>
                  <c:pt idx="5">
                    <c:v>22.79524087999994</c:v>
                  </c:pt>
                  <c:pt idx="6">
                    <c:v>23.09453629999996</c:v>
                  </c:pt>
                  <c:pt idx="7">
                    <c:v>22.13170459000003</c:v>
                  </c:pt>
                </c:numCache>
              </c:numRef>
            </c:plus>
            <c:minus>
              <c:numRef>
                <c:f>'Soil Respiration'!$K$2:$K$9</c:f>
                <c:numCache>
                  <c:formatCode>General</c:formatCode>
                  <c:ptCount val="8"/>
                  <c:pt idx="0">
                    <c:v>22.42688268000006</c:v>
                  </c:pt>
                  <c:pt idx="1">
                    <c:v>22.98641991</c:v>
                  </c:pt>
                  <c:pt idx="2">
                    <c:v>23.09874069</c:v>
                  </c:pt>
                  <c:pt idx="3">
                    <c:v>22.17916776000004</c:v>
                  </c:pt>
                  <c:pt idx="4">
                    <c:v>22.30507232000002</c:v>
                  </c:pt>
                  <c:pt idx="5">
                    <c:v>22.79524087999994</c:v>
                  </c:pt>
                  <c:pt idx="6">
                    <c:v>23.09453629999996</c:v>
                  </c:pt>
                  <c:pt idx="7">
                    <c:v>22.13170459000003</c:v>
                  </c:pt>
                </c:numCache>
              </c:numRef>
            </c:minus>
            <c:spPr>
              <a:ln w="12700">
                <a:solidFill>
                  <a:srgbClr val="000000"/>
                </a:solidFill>
                <a:prstDash val="solid"/>
              </a:ln>
            </c:spPr>
          </c:errBars>
          <c:cat>
            <c:numRef>
              <c:f>'Soil Respiration'!$A$2:$A$9</c:f>
              <c:numCache>
                <c:formatCode>General</c:formatCode>
                <c:ptCount val="8"/>
                <c:pt idx="0">
                  <c:v>2004.0</c:v>
                </c:pt>
                <c:pt idx="1">
                  <c:v>2005.0</c:v>
                </c:pt>
                <c:pt idx="2">
                  <c:v>2006.0</c:v>
                </c:pt>
                <c:pt idx="3">
                  <c:v>2007.0</c:v>
                </c:pt>
                <c:pt idx="4">
                  <c:v>2008.0</c:v>
                </c:pt>
                <c:pt idx="5">
                  <c:v>2009.0</c:v>
                </c:pt>
                <c:pt idx="6">
                  <c:v>2010.0</c:v>
                </c:pt>
                <c:pt idx="7">
                  <c:v>2011.0</c:v>
                </c:pt>
              </c:numCache>
            </c:numRef>
          </c:cat>
          <c:val>
            <c:numRef>
              <c:f>'Soil Respiration'!$D$2:$D$9</c:f>
              <c:numCache>
                <c:formatCode>0</c:formatCode>
                <c:ptCount val="8"/>
                <c:pt idx="0">
                  <c:v>959.2352627</c:v>
                </c:pt>
                <c:pt idx="1">
                  <c:v>1016.9475844</c:v>
                </c:pt>
                <c:pt idx="2">
                  <c:v>1003.9116898</c:v>
                </c:pt>
                <c:pt idx="3">
                  <c:v>947.17009878</c:v>
                </c:pt>
                <c:pt idx="4">
                  <c:v>956.2032885</c:v>
                </c:pt>
                <c:pt idx="5">
                  <c:v>948.63610605</c:v>
                </c:pt>
                <c:pt idx="6">
                  <c:v>1023.1482297</c:v>
                </c:pt>
                <c:pt idx="7">
                  <c:v>991.75438666</c:v>
                </c:pt>
              </c:numCache>
            </c:numRef>
          </c:val>
        </c:ser>
        <c:ser>
          <c:idx val="4"/>
          <c:order val="1"/>
          <c:tx>
            <c:strRef>
              <c:f>'Soil Respiration'!$G$1</c:f>
              <c:strCache>
                <c:ptCount val="1"/>
                <c:pt idx="0">
                  <c:v>Mean Arrhenius (g C/m2/yr)</c:v>
                </c:pt>
              </c:strCache>
            </c:strRef>
          </c:tx>
          <c:spPr>
            <a:solidFill>
              <a:srgbClr val="99CCFF"/>
            </a:solidFill>
            <a:ln w="12700">
              <a:solidFill>
                <a:srgbClr val="000000"/>
              </a:solidFill>
              <a:prstDash val="solid"/>
            </a:ln>
          </c:spPr>
          <c:invertIfNegative val="0"/>
          <c:errBars>
            <c:errBarType val="both"/>
            <c:errValType val="cust"/>
            <c:noEndCap val="0"/>
            <c:plus>
              <c:numRef>
                <c:f>'Soil Respiration'!$L$2:$L$9</c:f>
                <c:numCache>
                  <c:formatCode>General</c:formatCode>
                  <c:ptCount val="8"/>
                  <c:pt idx="0">
                    <c:v>23.46899870000004</c:v>
                  </c:pt>
                  <c:pt idx="1">
                    <c:v>24.0402021000001</c:v>
                  </c:pt>
                  <c:pt idx="2">
                    <c:v>24.07698210000001</c:v>
                  </c:pt>
                  <c:pt idx="3">
                    <c:v>23.22892507999995</c:v>
                  </c:pt>
                  <c:pt idx="4">
                    <c:v>23.37521928000001</c:v>
                  </c:pt>
                  <c:pt idx="5">
                    <c:v>23.79863</c:v>
                  </c:pt>
                  <c:pt idx="6">
                    <c:v>24.06590389999997</c:v>
                  </c:pt>
                  <c:pt idx="7">
                    <c:v>23.13619384000003</c:v>
                  </c:pt>
                </c:numCache>
              </c:numRef>
            </c:plus>
            <c:minus>
              <c:numRef>
                <c:f>'Soil Respiration'!$L$2:$L$9</c:f>
                <c:numCache>
                  <c:formatCode>General</c:formatCode>
                  <c:ptCount val="8"/>
                  <c:pt idx="0">
                    <c:v>23.46899870000004</c:v>
                  </c:pt>
                  <c:pt idx="1">
                    <c:v>24.0402021000001</c:v>
                  </c:pt>
                  <c:pt idx="2">
                    <c:v>24.07698210000001</c:v>
                  </c:pt>
                  <c:pt idx="3">
                    <c:v>23.22892507999995</c:v>
                  </c:pt>
                  <c:pt idx="4">
                    <c:v>23.37521928000001</c:v>
                  </c:pt>
                  <c:pt idx="5">
                    <c:v>23.79863</c:v>
                  </c:pt>
                  <c:pt idx="6">
                    <c:v>24.06590389999997</c:v>
                  </c:pt>
                  <c:pt idx="7">
                    <c:v>23.13619384000003</c:v>
                  </c:pt>
                </c:numCache>
              </c:numRef>
            </c:minus>
            <c:spPr>
              <a:ln w="12700">
                <a:solidFill>
                  <a:srgbClr val="000000"/>
                </a:solidFill>
                <a:prstDash val="solid"/>
              </a:ln>
            </c:spPr>
          </c:errBars>
          <c:cat>
            <c:numRef>
              <c:f>'Soil Respiration'!$A$2:$A$9</c:f>
              <c:numCache>
                <c:formatCode>General</c:formatCode>
                <c:ptCount val="8"/>
                <c:pt idx="0">
                  <c:v>2004.0</c:v>
                </c:pt>
                <c:pt idx="1">
                  <c:v>2005.0</c:v>
                </c:pt>
                <c:pt idx="2">
                  <c:v>2006.0</c:v>
                </c:pt>
                <c:pt idx="3">
                  <c:v>2007.0</c:v>
                </c:pt>
                <c:pt idx="4">
                  <c:v>2008.0</c:v>
                </c:pt>
                <c:pt idx="5">
                  <c:v>2009.0</c:v>
                </c:pt>
                <c:pt idx="6">
                  <c:v>2010.0</c:v>
                </c:pt>
                <c:pt idx="7">
                  <c:v>2011.0</c:v>
                </c:pt>
              </c:numCache>
            </c:numRef>
          </c:cat>
          <c:val>
            <c:numRef>
              <c:f>'Soil Respiration'!$G$2:$G$9</c:f>
              <c:numCache>
                <c:formatCode>0</c:formatCode>
                <c:ptCount val="8"/>
                <c:pt idx="0">
                  <c:v>988.76537749</c:v>
                </c:pt>
                <c:pt idx="1">
                  <c:v>1039.1013981</c:v>
                </c:pt>
                <c:pt idx="2">
                  <c:v>1029.5939308</c:v>
                </c:pt>
                <c:pt idx="3">
                  <c:v>975.34092186</c:v>
                </c:pt>
                <c:pt idx="4">
                  <c:v>987.01052756</c:v>
                </c:pt>
                <c:pt idx="5">
                  <c:v>981.7885052</c:v>
                </c:pt>
                <c:pt idx="6">
                  <c:v>1048.5249611</c:v>
                </c:pt>
                <c:pt idx="7">
                  <c:v>1019.1573565</c:v>
                </c:pt>
              </c:numCache>
            </c:numRef>
          </c:val>
        </c:ser>
        <c:dLbls>
          <c:showLegendKey val="0"/>
          <c:showVal val="0"/>
          <c:showCatName val="0"/>
          <c:showSerName val="0"/>
          <c:showPercent val="0"/>
          <c:showBubbleSize val="0"/>
        </c:dLbls>
        <c:gapWidth val="150"/>
        <c:axId val="2062934392"/>
        <c:axId val="2053280744"/>
      </c:barChart>
      <c:catAx>
        <c:axId val="20629343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2053280744"/>
        <c:crosses val="autoZero"/>
        <c:auto val="1"/>
        <c:lblAlgn val="ctr"/>
        <c:lblOffset val="100"/>
        <c:tickLblSkip val="1"/>
        <c:tickMarkSkip val="1"/>
        <c:noMultiLvlLbl val="0"/>
      </c:catAx>
      <c:valAx>
        <c:axId val="2053280744"/>
        <c:scaling>
          <c:orientation val="minMax"/>
        </c:scaling>
        <c:delete val="0"/>
        <c:axPos val="l"/>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2062934392"/>
        <c:crosses val="autoZero"/>
        <c:crossBetween val="between"/>
      </c:valAx>
      <c:spPr>
        <a:solidFill>
          <a:srgbClr val="C0C0C0"/>
        </a:solidFill>
        <a:ln w="12700">
          <a:solidFill>
            <a:srgbClr val="808080"/>
          </a:solidFill>
          <a:prstDash val="solid"/>
        </a:ln>
      </c:spPr>
    </c:plotArea>
    <c:legend>
      <c:legendPos val="r"/>
      <c:layout>
        <c:manualLayout>
          <c:xMode val="edge"/>
          <c:yMode val="edge"/>
          <c:x val="0.330969458163334"/>
          <c:y val="0.0909090909090909"/>
          <c:w val="0.260047431414048"/>
          <c:h val="0.0950413223140496"/>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c:pageMargins b="1.0" l="0.75" r="0.75" t="1.0" header="0.5" footer="0.5"/>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48</xdr:row>
      <xdr:rowOff>0</xdr:rowOff>
    </xdr:from>
    <xdr:to>
      <xdr:col>4</xdr:col>
      <xdr:colOff>2870200</xdr:colOff>
      <xdr:row>77</xdr:row>
      <xdr:rowOff>76200</xdr:rowOff>
    </xdr:to>
    <xdr:sp macro="" textlink="">
      <xdr:nvSpPr>
        <xdr:cNvPr id="2049" name="Text Box 1"/>
        <xdr:cNvSpPr txBox="1">
          <a:spLocks noChangeArrowheads="1"/>
        </xdr:cNvSpPr>
      </xdr:nvSpPr>
      <xdr:spPr bwMode="auto">
        <a:xfrm>
          <a:off x="12700" y="9398000"/>
          <a:ext cx="11849100" cy="5969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200" b="1" i="0" u="none" strike="noStrike" baseline="0">
              <a:solidFill>
                <a:srgbClr val="000000"/>
              </a:solidFill>
              <a:latin typeface="Arial"/>
              <a:ea typeface="Arial"/>
              <a:cs typeface="Arial"/>
            </a:rPr>
            <a:t>Soil Respiration</a:t>
          </a:r>
          <a:endParaRPr lang="en-US" sz="1200" b="0" i="0" u="none" strike="noStrike" baseline="0">
            <a:solidFill>
              <a:srgbClr val="000000"/>
            </a:solidFill>
            <a:latin typeface="Arial"/>
            <a:ea typeface="Arial"/>
            <a:cs typeface="Arial"/>
          </a:endParaRPr>
        </a:p>
        <a:p>
          <a:pPr algn="l" rtl="0">
            <a:defRPr sz="1000"/>
          </a:pPr>
          <a:r>
            <a:rPr lang="en-US" sz="1200" b="0" i="0" u="none" strike="noStrike" baseline="0">
              <a:solidFill>
                <a:srgbClr val="000000"/>
              </a:solidFill>
              <a:latin typeface="Arial"/>
              <a:ea typeface="Arial"/>
              <a:cs typeface="Arial"/>
            </a:rPr>
            <a:t>    Soil respiration was measured as follows.  After scrubbing chamber to ~30 ppm below ambient CO</a:t>
          </a:r>
          <a:r>
            <a:rPr lang="en-US" sz="1200" b="0" i="0" u="none" strike="noStrike" baseline="-25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 concentrations, concentrations were measured every 2 seconds over a 60 second period.  The flux was calculated as follows:  Flux (umoles CO</a:t>
          </a:r>
          <a:r>
            <a:rPr lang="en-US" sz="1200" b="0" i="0" u="none" strike="noStrike" baseline="-25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/m</a:t>
          </a:r>
          <a:r>
            <a:rPr lang="en-US" sz="1200" b="0" i="0" u="none" strike="noStrike" baseline="30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/sec) = PV/RTA * (dXCO</a:t>
          </a:r>
          <a:r>
            <a:rPr lang="en-US" sz="1200" b="0" i="0" u="none" strike="noStrike" baseline="-25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/dt), where P is chamber pressure in bar, V is chamber volume in m</a:t>
          </a:r>
          <a:r>
            <a:rPr lang="en-US" sz="1200" b="0" i="0" u="none" strike="noStrike" baseline="30000">
              <a:solidFill>
                <a:srgbClr val="000000"/>
              </a:solidFill>
              <a:latin typeface="Arial"/>
              <a:ea typeface="Arial"/>
              <a:cs typeface="Arial"/>
            </a:rPr>
            <a:t>3</a:t>
          </a:r>
          <a:r>
            <a:rPr lang="en-US" sz="1200" b="0" i="0" u="none" strike="noStrike" baseline="0">
              <a:solidFill>
                <a:srgbClr val="000000"/>
              </a:solidFill>
              <a:latin typeface="Arial"/>
              <a:ea typeface="Arial"/>
              <a:cs typeface="Arial"/>
            </a:rPr>
            <a:t>, T is chamber air temperature in Kelvin, A is chamber area in m</a:t>
          </a:r>
          <a:r>
            <a:rPr lang="en-US" sz="1200" b="0" i="0" u="none" strike="noStrike" baseline="30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 R is the ideal gas law constant or 0.0000834472 m</a:t>
          </a:r>
          <a:r>
            <a:rPr lang="en-US" sz="1200" b="0" i="0" u="none" strike="noStrike" baseline="30000">
              <a:solidFill>
                <a:srgbClr val="000000"/>
              </a:solidFill>
              <a:latin typeface="Arial"/>
              <a:ea typeface="Arial"/>
              <a:cs typeface="Arial"/>
            </a:rPr>
            <a:t>3</a:t>
          </a:r>
          <a:r>
            <a:rPr lang="en-US" sz="1200" b="0" i="0" u="none" strike="noStrike" baseline="0">
              <a:solidFill>
                <a:srgbClr val="000000"/>
              </a:solidFill>
              <a:latin typeface="Arial"/>
              <a:ea typeface="Arial"/>
              <a:cs typeface="Arial"/>
            </a:rPr>
            <a:t>bar/Kmole, and (dXCO</a:t>
          </a:r>
          <a:r>
            <a:rPr lang="en-US" sz="1200" b="0" i="0" u="none" strike="noStrike" baseline="-25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/dt) is the rate of change of the mole fraction CO</a:t>
          </a:r>
          <a:r>
            <a:rPr lang="en-US" sz="1200" b="0" i="0" u="none" strike="noStrike" baseline="-25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 concentration in the chamber (umoles/sec).  Chamber volumes were measured every year but are approximately 5.5 Liters (10 inch PVC collar or 25.4 cm).  Soil temperatures at 5 cm depth were recorded simultaneously.   </a:t>
          </a:r>
        </a:p>
        <a:p>
          <a:pPr algn="l" rtl="0">
            <a:defRPr sz="1000"/>
          </a:pPr>
          <a:r>
            <a:rPr lang="en-US" sz="1200" b="0" i="0" u="none" strike="noStrike" baseline="0">
              <a:solidFill>
                <a:srgbClr val="000000"/>
              </a:solidFill>
              <a:latin typeface="Arial"/>
              <a:ea typeface="Arial"/>
              <a:cs typeface="Arial"/>
            </a:rPr>
            <a:t>    We have measured respiration data for 5 years over the 9 year period (2004, 2005, 2006, 2007, and 2010) - we have no data for 2008, 2009, 2011, 2012. To scale to yearly fluxes we related measured flux rates to soil temperatures.  However, continuous (every 30 min) soil temperature measurements (5 cm depth) were made only at the base of the eddy covariance flux tower.  To relate the continuous temperature measurements at the tower to plot specific soil temperature measurements I used 5 years of data (2004-2007, 20010) and fit a linear model to measured plot level soil temperature using a mixed stepwise regression with equal probability for variables to be entered into or dropped from the model (p&lt;0.01). Variables included tower soil temperature, elevation, soil moisture content, day of year, and time of day (I included day of year and time of day in case there were daily or seasonal lags in temperature patterns due to plot aspect, elevation, etc).  All variables were highly significant although really temperature was the only variable needed (others provided minimal improvement - even elevation).  Because of the number of missing soil moisture data points and to keep things simple I used only tower temperature and plot elevation to predict plot level soil temperature throughout the year.  The equation ends up being 2.25239173997165 -0.00328418600298741 * Elevation + 0.806573593094263 * SoilTemperatureTower, with a predicted r</a:t>
          </a:r>
          <a:r>
            <a:rPr lang="en-US" sz="1200" b="0" i="0" u="none" strike="noStrike" baseline="30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 of 0.92, RMSE of 1.20, p &lt; 0.0001.    </a:t>
          </a:r>
        </a:p>
        <a:p>
          <a:pPr algn="l" rtl="0">
            <a:defRPr sz="1000"/>
          </a:pPr>
          <a:r>
            <a:rPr lang="en-US" sz="1200" b="0" i="0" u="none" strike="noStrike" baseline="0">
              <a:solidFill>
                <a:srgbClr val="000000"/>
              </a:solidFill>
              <a:latin typeface="Arial"/>
              <a:ea typeface="Arial"/>
              <a:cs typeface="Arial"/>
            </a:rPr>
            <a:t>    Next, I wanted to check if the soil respiration flux vs. soil temperature relationship varied by year.  I fit a simple exponential model (predicting soil respiration) with predicted soil temperature, year, and their interaction.  After accounting for soil temperature year was not significant p = 0.7354.  Therefore, moving forward, data from all years and all plots was pooled to derive a single respiration/temperature relationship to predict soil respiration at the tower.  This means interannual differences in respiration are solely due to annual differences in soil temperature.  Note, we could explore the influence of soil mositure, however, we don't have a lot of soil mositure data and moisture is highly variable by subplot and even plot (there are 48 subplots and 12 plots).</a:t>
          </a:r>
        </a:p>
        <a:p>
          <a:pPr algn="l" rtl="0">
            <a:defRPr sz="1000"/>
          </a:pPr>
          <a:r>
            <a:rPr lang="en-US" sz="1200" b="0" i="0" u="none" strike="noStrike" baseline="0">
              <a:solidFill>
                <a:srgbClr val="000000"/>
              </a:solidFill>
              <a:latin typeface="Arial"/>
              <a:ea typeface="Arial"/>
              <a:cs typeface="Arial"/>
            </a:rPr>
            <a:t>   The first type of fit I used was a simple exponential (equivalent to Q10).  I will also use plot level temperature and soil respiration data to derive equations relating the flux of CO</a:t>
          </a:r>
          <a:r>
            <a:rPr lang="en-US" sz="1200" b="0" i="0" u="none" strike="noStrike" baseline="-25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 from soil respiration to soil temperature using 2 another nonlinear fit (Arrhenius).  The forms of these equations are as follows: exponential (or Q10) =  A * e(B * SoilTemp) ;    Arrhenius = Arr A * e(-Arr Ea / ((SoilTemp + 273.15) * 8.314472)).  </a:t>
          </a:r>
        </a:p>
        <a:p>
          <a:pPr algn="l" rtl="0">
            <a:defRPr sz="1000"/>
          </a:pPr>
          <a:r>
            <a:rPr lang="en-US" sz="1200" b="0" i="0" u="none" strike="noStrike" baseline="0">
              <a:solidFill>
                <a:srgbClr val="000000"/>
              </a:solidFill>
              <a:latin typeface="Arial"/>
              <a:ea typeface="Arial"/>
              <a:cs typeface="Arial"/>
            </a:rPr>
            <a:t>    These equations were the applied to the continuous (every 30 min) predicted plot level temperature data.  Calculated instantaneous fluxes (umole CO</a:t>
          </a:r>
          <a:r>
            <a:rPr lang="en-US" sz="1200" b="0" i="0" u="none" strike="noStrike" baseline="-25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/m</a:t>
          </a:r>
          <a:r>
            <a:rPr lang="en-US" sz="1200" b="0" i="0" u="none" strike="noStrike" baseline="30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/sec) were scaled to (g C/m</a:t>
          </a:r>
          <a:r>
            <a:rPr lang="en-US" sz="1200" b="0" i="0" u="none" strike="noStrike" baseline="30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/30 min) by:  flux (umole CO</a:t>
          </a:r>
          <a:r>
            <a:rPr lang="en-US" sz="1200" b="0" i="0" u="none" strike="noStrike" baseline="-25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/m</a:t>
          </a:r>
          <a:r>
            <a:rPr lang="en-US" sz="1200" b="0" i="0" u="none" strike="noStrike" baseline="30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/sec) *12 (g C/mole)/1000000 (umole to mole conversion)*60(seconds)*30(minutes).  Fluxes for all 30 minute increments throughout the year were summed to obtain annual fluxes in (gC/m2/yr). </a:t>
          </a:r>
        </a:p>
        <a:p>
          <a:pPr algn="l" rtl="0">
            <a:defRPr sz="1000"/>
          </a:pPr>
          <a:endParaRPr lang="en-US" sz="1200" b="0" i="0" u="none" strike="noStrike" baseline="0">
            <a:solidFill>
              <a:srgbClr val="000000"/>
            </a:solidFill>
            <a:latin typeface="Arial"/>
            <a:ea typeface="Arial"/>
            <a:cs typeface="Arial"/>
          </a:endParaRPr>
        </a:p>
        <a:p>
          <a:pPr algn="l" rtl="0">
            <a:defRPr sz="1000"/>
          </a:pPr>
          <a:r>
            <a:rPr lang="en-US" sz="1200" b="0" i="0" u="none" strike="noStrike" baseline="0">
              <a:solidFill>
                <a:srgbClr val="000000"/>
              </a:solidFill>
              <a:latin typeface="Arial"/>
              <a:ea typeface="Arial"/>
              <a:cs typeface="Arial"/>
            </a:rPr>
            <a:t>NOTE: I ended up not using any type of temperature prediction.  Instead I used only soil temperature measured at the flux tower (matching the time of soil measurements to the tower soil temperature at the same time).  I trusted tower soil temperatures more than measured soil temperature.  This resulted in no difference in the annual fluxes compared to calculations used predicted soil temperatures.</a:t>
          </a:r>
        </a:p>
        <a:p>
          <a:pPr algn="l" rtl="0">
            <a:defRPr sz="1000"/>
          </a:pPr>
          <a:endParaRPr lang="en-US" sz="1200" b="0" i="0" u="none" strike="noStrike" baseline="0">
            <a:solidFill>
              <a:srgbClr val="000000"/>
            </a:solidFill>
            <a:latin typeface="Arial"/>
            <a:ea typeface="Arial"/>
            <a:cs typeface="Arial"/>
          </a:endParaRPr>
        </a:p>
        <a:p>
          <a:pPr algn="l" rtl="0">
            <a:defRPr sz="1000"/>
          </a:pPr>
          <a:r>
            <a:rPr lang="en-US" sz="1200" b="0" i="0" u="none" strike="noStrike" baseline="0">
              <a:solidFill>
                <a:srgbClr val="000000"/>
              </a:solidFill>
              <a:latin typeface="Arial"/>
              <a:ea typeface="Arial"/>
              <a:cs typeface="Arial"/>
            </a:rPr>
            <a:t>Outliers (fluxes &gt; 15 umoles/m2/sec, check if this is true) were removed prior to fitting the non-linear equations.     </a:t>
          </a:r>
        </a:p>
        <a:p>
          <a:pPr algn="l" rtl="0">
            <a:defRPr sz="1000"/>
          </a:pPr>
          <a:endParaRPr lang="en-US" sz="1200" b="0" i="0" u="none" strike="noStrike" baseline="0">
            <a:solidFill>
              <a:srgbClr val="000000"/>
            </a:solidFill>
            <a:latin typeface="Arial"/>
            <a:ea typeface="Arial"/>
            <a:cs typeface="Arial"/>
          </a:endParaRPr>
        </a:p>
      </xdr:txBody>
    </xdr:sp>
    <xdr:clientData/>
  </xdr:twoCellAnchor>
  <xdr:twoCellAnchor>
    <xdr:from>
      <xdr:col>0</xdr:col>
      <xdr:colOff>25400</xdr:colOff>
      <xdr:row>81</xdr:row>
      <xdr:rowOff>12700</xdr:rowOff>
    </xdr:from>
    <xdr:to>
      <xdr:col>3</xdr:col>
      <xdr:colOff>139700</xdr:colOff>
      <xdr:row>87</xdr:row>
      <xdr:rowOff>165100</xdr:rowOff>
    </xdr:to>
    <xdr:sp macro="" textlink="">
      <xdr:nvSpPr>
        <xdr:cNvPr id="2051" name="Text Box 3"/>
        <xdr:cNvSpPr txBox="1">
          <a:spLocks noChangeArrowheads="1"/>
        </xdr:cNvSpPr>
      </xdr:nvSpPr>
      <xdr:spPr bwMode="auto">
        <a:xfrm>
          <a:off x="25400" y="16116300"/>
          <a:ext cx="7772400" cy="137160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200" b="0" i="0" u="none" strike="noStrike" baseline="0">
              <a:solidFill>
                <a:srgbClr val="000000"/>
              </a:solidFill>
              <a:latin typeface="Arial"/>
              <a:ea typeface="Arial"/>
              <a:cs typeface="Arial"/>
            </a:rPr>
            <a:t>There is one 6 x 6 ft branchfall trap on each subplot for a total of 48 branchfall traps.  Each trap is 3.34 m</a:t>
          </a:r>
          <a:r>
            <a:rPr lang="en-US" sz="1200" b="0" i="0" u="none" strike="noStrike" baseline="30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  Branchfall is collected once per year in October, air-dried for a year, dried in an oven at 60</a:t>
          </a:r>
          <a:r>
            <a:rPr lang="en-US" sz="1200" b="0" i="0" u="none" strike="noStrike" baseline="30000">
              <a:solidFill>
                <a:srgbClr val="000000"/>
              </a:solidFill>
              <a:latin typeface="Arial"/>
              <a:ea typeface="Arial"/>
              <a:cs typeface="Arial"/>
            </a:rPr>
            <a:t>o</a:t>
          </a:r>
          <a:r>
            <a:rPr lang="en-US" sz="1200" b="0" i="0" u="none" strike="noStrike" baseline="0">
              <a:solidFill>
                <a:srgbClr val="000000"/>
              </a:solidFill>
              <a:latin typeface="Arial"/>
              <a:ea typeface="Arial"/>
              <a:cs typeface="Arial"/>
            </a:rPr>
            <a:t>C, sorted into &lt; 1 cm, 1 to 5 cm, and &gt; 5 cm diameter classes, and then weighed.  Measurements are recorded as g/m</a:t>
          </a:r>
          <a:r>
            <a:rPr lang="en-US" sz="1200" b="0" i="0" u="none" strike="noStrike" baseline="30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/year after dividing the weighed mass by 3.34 m</a:t>
          </a:r>
          <a:r>
            <a:rPr lang="en-US" sz="1200" b="0" i="0" u="none" strike="noStrike" baseline="30000">
              <a:solidFill>
                <a:srgbClr val="000000"/>
              </a:solidFill>
              <a:latin typeface="Arial"/>
              <a:ea typeface="Arial"/>
              <a:cs typeface="Arial"/>
            </a:rPr>
            <a:t>2</a:t>
          </a:r>
          <a:r>
            <a:rPr lang="en-US" sz="1200" b="0" i="0" u="none" strike="noStrike" baseline="0">
              <a:solidFill>
                <a:srgbClr val="000000"/>
              </a:solidFill>
              <a:latin typeface="Arial"/>
              <a:ea typeface="Arial"/>
              <a:cs typeface="Arial"/>
            </a:rPr>
            <a:t>.</a:t>
          </a:r>
        </a:p>
        <a:p>
          <a:pPr algn="l" rtl="0">
            <a:defRPr sz="1000"/>
          </a:pPr>
          <a:r>
            <a:rPr lang="en-US" sz="1200" b="0" i="0" u="none" strike="noStrike" baseline="0">
              <a:solidFill>
                <a:srgbClr val="000000"/>
              </a:solidFill>
              <a:latin typeface="Arial"/>
              <a:ea typeface="Arial"/>
              <a:cs typeface="Arial"/>
            </a:rPr>
            <a:t>Note that litterfall data from 2004-2010 include branches &lt; 1 cm diameter so there is some redundancy in the data.  Also I am not positive that branchfall &gt; 5 cm was collected every year (was it discarded some years?).</a:t>
          </a:r>
        </a:p>
        <a:p>
          <a:pPr algn="l" rtl="0">
            <a:defRPr sz="1000"/>
          </a:pPr>
          <a:endParaRPr lang="en-US" sz="1200" b="0" i="0" u="none" strike="noStrike" baseline="0">
            <a:solidFill>
              <a:srgbClr val="000000"/>
            </a:solidFill>
            <a:latin typeface="Arial"/>
            <a:ea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889000</xdr:colOff>
      <xdr:row>48</xdr:row>
      <xdr:rowOff>139700</xdr:rowOff>
    </xdr:from>
    <xdr:to>
      <xdr:col>5</xdr:col>
      <xdr:colOff>88900</xdr:colOff>
      <xdr:row>76</xdr:row>
      <xdr:rowOff>12700</xdr:rowOff>
    </xdr:to>
    <xdr:graphicFrame macro="">
      <xdr:nvGraphicFramePr>
        <xdr:cNvPr id="103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1511300</xdr:colOff>
      <xdr:row>10</xdr:row>
      <xdr:rowOff>38100</xdr:rowOff>
    </xdr:from>
    <xdr:to>
      <xdr:col>6</xdr:col>
      <xdr:colOff>1295400</xdr:colOff>
      <xdr:row>30</xdr:row>
      <xdr:rowOff>63500</xdr:rowOff>
    </xdr:to>
    <xdr:graphicFrame macro="">
      <xdr:nvGraphicFramePr>
        <xdr:cNvPr id="307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7"/>
  <sheetViews>
    <sheetView topLeftCell="A65" workbookViewId="0">
      <selection activeCell="C91" sqref="C91"/>
    </sheetView>
  </sheetViews>
  <sheetFormatPr baseColWidth="10" defaultColWidth="9.1640625" defaultRowHeight="16" x14ac:dyDescent="0"/>
  <cols>
    <col min="1" max="1" width="9.1640625" style="9"/>
    <col min="2" max="2" width="9.1640625" style="2"/>
    <col min="3" max="3" width="82.1640625" style="2" bestFit="1" customWidth="1"/>
    <col min="4" max="4" width="17.5" style="2" bestFit="1" customWidth="1"/>
    <col min="5" max="5" width="49.83203125" style="2" bestFit="1" customWidth="1"/>
    <col min="6" max="16384" width="9.1640625" style="2"/>
  </cols>
  <sheetData>
    <row r="1" spans="1:2">
      <c r="A1" s="10" t="s">
        <v>37</v>
      </c>
    </row>
    <row r="2" spans="1:2">
      <c r="A2" s="9">
        <v>1</v>
      </c>
      <c r="B2" s="2" t="s">
        <v>38</v>
      </c>
    </row>
    <row r="3" spans="1:2">
      <c r="B3" s="2" t="s">
        <v>39</v>
      </c>
    </row>
    <row r="4" spans="1:2">
      <c r="B4" s="2" t="s">
        <v>40</v>
      </c>
    </row>
    <row r="5" spans="1:2">
      <c r="B5" s="2" t="s">
        <v>41</v>
      </c>
    </row>
    <row r="8" spans="1:2">
      <c r="A8" s="10" t="s">
        <v>35</v>
      </c>
    </row>
    <row r="9" spans="1:2">
      <c r="A9" s="9">
        <v>1</v>
      </c>
      <c r="B9" s="2" t="s">
        <v>20</v>
      </c>
    </row>
    <row r="10" spans="1:2">
      <c r="B10" s="2" t="s">
        <v>21</v>
      </c>
    </row>
    <row r="11" spans="1:2">
      <c r="B11" s="2" t="s">
        <v>22</v>
      </c>
    </row>
    <row r="12" spans="1:2" s="12" customFormat="1" ht="10">
      <c r="A12" s="11"/>
    </row>
    <row r="13" spans="1:2">
      <c r="A13" s="9">
        <v>2</v>
      </c>
      <c r="B13" s="2" t="s">
        <v>23</v>
      </c>
    </row>
    <row r="14" spans="1:2">
      <c r="B14" s="2" t="s">
        <v>24</v>
      </c>
    </row>
    <row r="15" spans="1:2" s="12" customFormat="1" ht="10">
      <c r="A15" s="11"/>
    </row>
    <row r="16" spans="1:2">
      <c r="A16" s="9">
        <v>3</v>
      </c>
      <c r="B16" s="2" t="s">
        <v>25</v>
      </c>
    </row>
    <row r="17" spans="1:2">
      <c r="B17" s="2" t="s">
        <v>26</v>
      </c>
    </row>
    <row r="18" spans="1:2">
      <c r="B18" s="2" t="s">
        <v>27</v>
      </c>
    </row>
    <row r="19" spans="1:2">
      <c r="B19" s="2" t="s">
        <v>28</v>
      </c>
    </row>
    <row r="20" spans="1:2">
      <c r="B20" s="2" t="s">
        <v>29</v>
      </c>
    </row>
    <row r="21" spans="1:2" s="12" customFormat="1" ht="10">
      <c r="A21" s="11"/>
    </row>
    <row r="22" spans="1:2">
      <c r="A22" s="9">
        <v>4</v>
      </c>
      <c r="B22" s="2" t="s">
        <v>30</v>
      </c>
    </row>
    <row r="23" spans="1:2">
      <c r="B23" s="2" t="s">
        <v>31</v>
      </c>
    </row>
    <row r="24" spans="1:2" s="12" customFormat="1" ht="10">
      <c r="A24" s="11"/>
    </row>
    <row r="25" spans="1:2">
      <c r="A25" s="9">
        <v>5</v>
      </c>
      <c r="B25" s="2" t="s">
        <v>32</v>
      </c>
    </row>
    <row r="26" spans="1:2">
      <c r="B26" s="2" t="s">
        <v>33</v>
      </c>
    </row>
    <row r="27" spans="1:2">
      <c r="B27" s="2" t="s">
        <v>34</v>
      </c>
    </row>
    <row r="29" spans="1:2">
      <c r="A29" s="10" t="s">
        <v>36</v>
      </c>
    </row>
    <row r="30" spans="1:2">
      <c r="A30" s="9">
        <v>1</v>
      </c>
      <c r="B30" s="2" t="s">
        <v>43</v>
      </c>
    </row>
    <row r="31" spans="1:2">
      <c r="B31" s="2" t="s">
        <v>44</v>
      </c>
    </row>
    <row r="32" spans="1:2" ht="12">
      <c r="A32" s="2"/>
      <c r="B32" s="2" t="s">
        <v>45</v>
      </c>
    </row>
    <row r="33" spans="1:5">
      <c r="B33" s="2" t="s">
        <v>42</v>
      </c>
    </row>
    <row r="34" spans="1:5">
      <c r="A34" s="9">
        <v>2</v>
      </c>
      <c r="B34" s="2" t="s">
        <v>46</v>
      </c>
    </row>
    <row r="35" spans="1:5">
      <c r="B35" s="2" t="s">
        <v>47</v>
      </c>
    </row>
    <row r="37" spans="1:5">
      <c r="A37" s="9">
        <v>3</v>
      </c>
      <c r="B37" s="2" t="s">
        <v>48</v>
      </c>
    </row>
    <row r="38" spans="1:5">
      <c r="B38" s="15" t="s">
        <v>12</v>
      </c>
      <c r="C38" s="15" t="s">
        <v>49</v>
      </c>
      <c r="D38" s="15" t="s">
        <v>50</v>
      </c>
      <c r="E38" s="15" t="s">
        <v>51</v>
      </c>
    </row>
    <row r="39" spans="1:5">
      <c r="B39" s="16">
        <v>2004</v>
      </c>
      <c r="C39" s="16" t="s">
        <v>61</v>
      </c>
      <c r="D39" s="16">
        <v>6</v>
      </c>
      <c r="E39" s="16" t="s">
        <v>62</v>
      </c>
    </row>
    <row r="40" spans="1:5">
      <c r="B40" s="16">
        <v>2005</v>
      </c>
      <c r="C40" s="16" t="s">
        <v>52</v>
      </c>
      <c r="D40" s="16">
        <v>2</v>
      </c>
      <c r="E40" s="17" t="s">
        <v>63</v>
      </c>
    </row>
    <row r="41" spans="1:5">
      <c r="B41" s="16">
        <v>2006</v>
      </c>
      <c r="C41" s="16" t="s">
        <v>52</v>
      </c>
      <c r="D41" s="16">
        <v>3</v>
      </c>
      <c r="E41" s="17" t="s">
        <v>53</v>
      </c>
    </row>
    <row r="42" spans="1:5">
      <c r="B42" s="16">
        <v>2007</v>
      </c>
      <c r="C42" s="16" t="s">
        <v>54</v>
      </c>
      <c r="D42" s="16">
        <v>4</v>
      </c>
      <c r="E42" s="16" t="s">
        <v>55</v>
      </c>
    </row>
    <row r="43" spans="1:5">
      <c r="B43" s="16">
        <v>2008</v>
      </c>
      <c r="C43" s="16" t="s">
        <v>56</v>
      </c>
      <c r="D43" s="16">
        <v>4</v>
      </c>
      <c r="E43" s="17" t="s">
        <v>57</v>
      </c>
    </row>
    <row r="44" spans="1:5">
      <c r="B44" s="16">
        <v>2009</v>
      </c>
      <c r="C44" s="16" t="s">
        <v>58</v>
      </c>
      <c r="D44" s="16">
        <v>4</v>
      </c>
      <c r="E44" s="16" t="s">
        <v>59</v>
      </c>
    </row>
    <row r="45" spans="1:5">
      <c r="B45" s="18">
        <v>2010</v>
      </c>
      <c r="C45" s="18" t="s">
        <v>58</v>
      </c>
      <c r="D45" s="18">
        <v>4</v>
      </c>
      <c r="E45" s="18" t="s">
        <v>60</v>
      </c>
    </row>
    <row r="47" spans="1:5">
      <c r="B47" s="2" t="s">
        <v>77</v>
      </c>
    </row>
    <row r="81" spans="1:5">
      <c r="A81" s="10" t="s">
        <v>122</v>
      </c>
    </row>
    <row r="89" spans="1:5">
      <c r="D89" s="43"/>
      <c r="E89" s="42"/>
    </row>
    <row r="90" spans="1:5">
      <c r="C90" s="43"/>
      <c r="E90" s="42"/>
    </row>
    <row r="91" spans="1:5">
      <c r="D91" s="43"/>
      <c r="E91" s="43"/>
    </row>
    <row r="92" spans="1:5">
      <c r="D92" s="43"/>
      <c r="E92" s="42"/>
    </row>
    <row r="93" spans="1:5">
      <c r="C93"/>
      <c r="D93" s="42"/>
      <c r="E93"/>
    </row>
    <row r="94" spans="1:5">
      <c r="C94"/>
      <c r="D94"/>
      <c r="E94" s="42"/>
    </row>
    <row r="95" spans="1:5">
      <c r="C95"/>
      <c r="D95" s="44"/>
      <c r="E95"/>
    </row>
    <row r="96" spans="1:5">
      <c r="C96"/>
      <c r="D96" s="45"/>
      <c r="E96"/>
    </row>
    <row r="97" spans="3:5">
      <c r="C97"/>
      <c r="D97"/>
      <c r="E97"/>
    </row>
  </sheetData>
  <phoneticPr fontId="8" type="noConversion"/>
  <pageMargins left="0.75" right="0.75" top="1" bottom="1" header="0.5" footer="0.5"/>
  <pageSetup orientation="portrait"/>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tabSelected="1" workbookViewId="0">
      <selection activeCell="I4" sqref="I4"/>
    </sheetView>
  </sheetViews>
  <sheetFormatPr baseColWidth="10" defaultColWidth="9.1640625" defaultRowHeight="12" x14ac:dyDescent="0"/>
  <cols>
    <col min="1" max="1" width="5.5" style="3" bestFit="1" customWidth="1"/>
    <col min="2" max="2" width="12" style="3" customWidth="1"/>
    <col min="3" max="3" width="14" style="33" customWidth="1"/>
    <col min="4" max="4" width="12" style="33" customWidth="1"/>
    <col min="5" max="5" width="16.33203125" style="33" bestFit="1" customWidth="1"/>
    <col min="6" max="6" width="17.83203125" style="33" bestFit="1" customWidth="1"/>
    <col min="7" max="7" width="9.6640625" style="33" bestFit="1" customWidth="1"/>
    <col min="8" max="9" width="9.1640625" style="33"/>
    <col min="10" max="16384" width="9.1640625" style="3"/>
  </cols>
  <sheetData>
    <row r="1" spans="1:9" s="34" customFormat="1" ht="54.75" customHeight="1">
      <c r="A1" s="39" t="s">
        <v>12</v>
      </c>
      <c r="B1" s="39" t="s">
        <v>78</v>
      </c>
      <c r="C1" s="40" t="s">
        <v>75</v>
      </c>
      <c r="D1" s="40" t="s">
        <v>79</v>
      </c>
      <c r="E1" s="41" t="s">
        <v>115</v>
      </c>
      <c r="F1" s="41" t="s">
        <v>116</v>
      </c>
      <c r="G1" s="52" t="s">
        <v>126</v>
      </c>
      <c r="H1" s="35"/>
      <c r="I1" s="35"/>
    </row>
    <row r="2" spans="1:9" s="50" customFormat="1" ht="18.75" customHeight="1">
      <c r="A2" s="46">
        <v>2004</v>
      </c>
      <c r="B2" s="46" t="s">
        <v>117</v>
      </c>
      <c r="C2" s="47">
        <v>301.25020415800998</v>
      </c>
      <c r="D2" s="48" t="s">
        <v>117</v>
      </c>
      <c r="E2" s="46" t="s">
        <v>90</v>
      </c>
      <c r="F2" s="46" t="s">
        <v>100</v>
      </c>
      <c r="G2" s="48" t="s">
        <v>118</v>
      </c>
      <c r="H2" s="49"/>
      <c r="I2" s="49"/>
    </row>
    <row r="3" spans="1:9" s="50" customFormat="1" ht="18.75" customHeight="1">
      <c r="A3" s="51">
        <v>2005</v>
      </c>
      <c r="B3" s="51">
        <v>332.36180616947968</v>
      </c>
      <c r="C3" s="47">
        <v>280.55518314265498</v>
      </c>
      <c r="D3" s="47">
        <v>48.619822854291442</v>
      </c>
      <c r="E3" s="46" t="s">
        <v>92</v>
      </c>
      <c r="F3" s="46" t="s">
        <v>101</v>
      </c>
      <c r="G3" s="48" t="s">
        <v>118</v>
      </c>
      <c r="H3" s="49"/>
      <c r="I3" s="49"/>
    </row>
    <row r="4" spans="1:9" s="50" customFormat="1" ht="18.75" customHeight="1">
      <c r="A4" s="51">
        <v>2006</v>
      </c>
      <c r="B4" s="51">
        <v>347.52709394595877</v>
      </c>
      <c r="C4" s="47">
        <v>301.86229413294535</v>
      </c>
      <c r="D4" s="47">
        <v>48.311065369261463</v>
      </c>
      <c r="E4" s="46" t="s">
        <v>91</v>
      </c>
      <c r="F4" s="46" t="s">
        <v>102</v>
      </c>
      <c r="G4" s="48" t="s">
        <v>118</v>
      </c>
      <c r="H4" s="49"/>
      <c r="I4" s="49"/>
    </row>
    <row r="5" spans="1:9" s="50" customFormat="1" ht="18.75" customHeight="1">
      <c r="A5" s="51">
        <v>2007</v>
      </c>
      <c r="B5" s="51">
        <v>267.32064355073089</v>
      </c>
      <c r="C5" s="47">
        <v>291.08248624854326</v>
      </c>
      <c r="D5" s="47">
        <v>29.234905189620761</v>
      </c>
      <c r="E5" s="46" t="s">
        <v>93</v>
      </c>
      <c r="F5" s="46" t="s">
        <v>103</v>
      </c>
      <c r="G5" s="48" t="s">
        <v>118</v>
      </c>
      <c r="H5" s="49"/>
      <c r="I5" s="49"/>
    </row>
    <row r="6" spans="1:9" s="50" customFormat="1" ht="18.75" customHeight="1">
      <c r="A6" s="51">
        <v>2008</v>
      </c>
      <c r="B6" s="51">
        <v>270.35947720130935</v>
      </c>
      <c r="C6" s="47">
        <v>349.66823831601567</v>
      </c>
      <c r="D6" s="47">
        <v>17.037238023952099</v>
      </c>
      <c r="E6" s="46" t="s">
        <v>94</v>
      </c>
      <c r="F6" s="46" t="s">
        <v>104</v>
      </c>
      <c r="G6" s="48" t="s">
        <v>118</v>
      </c>
      <c r="H6" s="49"/>
      <c r="I6" s="49"/>
    </row>
    <row r="7" spans="1:9" s="50" customFormat="1" ht="18.75" customHeight="1">
      <c r="A7" s="51">
        <v>2009</v>
      </c>
      <c r="B7" s="51">
        <v>215.38430787626567</v>
      </c>
      <c r="C7" s="47">
        <v>318.84358640512153</v>
      </c>
      <c r="D7" s="47">
        <v>36.772390002603501</v>
      </c>
      <c r="E7" s="46" t="s">
        <v>95</v>
      </c>
      <c r="F7" s="46" t="s">
        <v>105</v>
      </c>
      <c r="G7" s="48" t="s">
        <v>118</v>
      </c>
      <c r="H7" s="49"/>
      <c r="I7" s="49"/>
    </row>
    <row r="8" spans="1:9" s="50" customFormat="1" ht="18.75" customHeight="1">
      <c r="A8" s="51">
        <v>2010</v>
      </c>
      <c r="B8" s="51">
        <v>362.8872794697927</v>
      </c>
      <c r="C8" s="47">
        <v>301.97239881659249</v>
      </c>
      <c r="D8" s="47">
        <v>53.98</v>
      </c>
      <c r="E8" s="46" t="s">
        <v>96</v>
      </c>
      <c r="F8" s="46" t="s">
        <v>106</v>
      </c>
      <c r="G8" s="48" t="s">
        <v>118</v>
      </c>
      <c r="H8" s="49"/>
      <c r="I8" s="49"/>
    </row>
    <row r="9" spans="1:9" s="50" customFormat="1" ht="18.75" customHeight="1">
      <c r="A9" s="51">
        <v>2011</v>
      </c>
      <c r="B9" s="51">
        <v>250.88194990472766</v>
      </c>
      <c r="C9" s="48" t="s">
        <v>118</v>
      </c>
      <c r="D9" s="47">
        <v>14.951881950384942</v>
      </c>
      <c r="E9" s="46" t="s">
        <v>97</v>
      </c>
      <c r="F9" s="46" t="s">
        <v>107</v>
      </c>
      <c r="G9" s="48" t="s">
        <v>118</v>
      </c>
      <c r="H9" s="49"/>
      <c r="I9" s="49"/>
    </row>
    <row r="18" spans="4:4">
      <c r="D18" s="1"/>
    </row>
    <row r="19" spans="4:4">
      <c r="D19" s="3"/>
    </row>
    <row r="20" spans="4:4">
      <c r="D20" s="3"/>
    </row>
    <row r="21" spans="4:4">
      <c r="D21" s="3"/>
    </row>
    <row r="22" spans="4:4">
      <c r="D22" s="3"/>
    </row>
    <row r="23" spans="4:4">
      <c r="D23" s="3"/>
    </row>
    <row r="24" spans="4:4">
      <c r="D24" s="3"/>
    </row>
    <row r="25" spans="4:4">
      <c r="D25" s="3"/>
    </row>
    <row r="26" spans="4:4">
      <c r="D26" s="3"/>
    </row>
    <row r="54" spans="4:4">
      <c r="D54" s="33">
        <v>28</v>
      </c>
    </row>
    <row r="55" spans="4:4">
      <c r="D55" s="33">
        <v>24</v>
      </c>
    </row>
    <row r="56" spans="4:4">
      <c r="D56" s="33">
        <v>27</v>
      </c>
    </row>
    <row r="57" spans="4:4">
      <c r="D57" s="33">
        <v>41</v>
      </c>
    </row>
    <row r="58" spans="4:4">
      <c r="D58" s="33">
        <v>87</v>
      </c>
    </row>
    <row r="59" spans="4:4">
      <c r="D59" s="33">
        <v>135</v>
      </c>
    </row>
    <row r="60" spans="4:4">
      <c r="D60" s="33">
        <v>191</v>
      </c>
    </row>
    <row r="61" spans="4:4">
      <c r="D61" s="33">
        <v>187</v>
      </c>
    </row>
    <row r="62" spans="4:4">
      <c r="D62" s="33">
        <v>137</v>
      </c>
    </row>
    <row r="63" spans="4:4">
      <c r="D63" s="33">
        <v>82</v>
      </c>
    </row>
    <row r="64" spans="4:4">
      <c r="D64" s="33">
        <v>46</v>
      </c>
    </row>
    <row r="65" spans="4:4">
      <c r="D65" s="33">
        <v>31</v>
      </c>
    </row>
  </sheetData>
  <phoneticPr fontId="8" type="noConversion"/>
  <pageMargins left="0.75" right="0.75" top="1" bottom="1" header="0.5" footer="0.5"/>
  <pageSetup orientation="portrait"/>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workbookViewId="0">
      <selection activeCell="A8" sqref="A8:XFD8"/>
    </sheetView>
  </sheetViews>
  <sheetFormatPr baseColWidth="10" defaultColWidth="8.83203125" defaultRowHeight="12" x14ac:dyDescent="0"/>
  <cols>
    <col min="1" max="1" width="27.1640625" bestFit="1" customWidth="1"/>
    <col min="2" max="2" width="4" bestFit="1" customWidth="1"/>
    <col min="3" max="13" width="3.5" bestFit="1" customWidth="1"/>
    <col min="14" max="14" width="9.33203125" bestFit="1" customWidth="1"/>
    <col min="15" max="15" width="4" bestFit="1" customWidth="1"/>
  </cols>
  <sheetData>
    <row r="1" spans="1:16">
      <c r="A1" s="3" t="s">
        <v>72</v>
      </c>
      <c r="B1" s="1" t="s">
        <v>0</v>
      </c>
      <c r="C1" s="1" t="s">
        <v>1</v>
      </c>
      <c r="D1" s="1" t="s">
        <v>2</v>
      </c>
      <c r="E1" s="1" t="s">
        <v>3</v>
      </c>
      <c r="F1" s="1" t="s">
        <v>4</v>
      </c>
      <c r="G1" s="1" t="s">
        <v>5</v>
      </c>
      <c r="H1" s="1" t="s">
        <v>6</v>
      </c>
      <c r="I1" s="1" t="s">
        <v>7</v>
      </c>
      <c r="J1" s="1" t="s">
        <v>8</v>
      </c>
      <c r="K1" s="1" t="s">
        <v>9</v>
      </c>
      <c r="L1" s="1" t="s">
        <v>10</v>
      </c>
      <c r="M1" s="1" t="s">
        <v>11</v>
      </c>
      <c r="N1" s="4" t="s">
        <v>16</v>
      </c>
    </row>
    <row r="2" spans="1:16">
      <c r="A2" s="3" t="s">
        <v>70</v>
      </c>
      <c r="B2" s="1">
        <v>237.26781739068016</v>
      </c>
      <c r="C2" s="1">
        <v>170.97201905906647</v>
      </c>
      <c r="D2" s="1">
        <v>279.87955786436265</v>
      </c>
      <c r="E2" s="1">
        <v>164.54740801006602</v>
      </c>
      <c r="F2" s="1">
        <v>220.5969573902546</v>
      </c>
      <c r="G2" s="1">
        <v>251.8655741554312</v>
      </c>
      <c r="H2" s="1">
        <v>215.6932401253955</v>
      </c>
      <c r="I2" s="1">
        <v>247.67405878725373</v>
      </c>
      <c r="J2" s="1">
        <v>229.38173362132014</v>
      </c>
      <c r="K2" s="1">
        <v>156.13615420988239</v>
      </c>
      <c r="L2" s="1">
        <v>221.47765360338721</v>
      </c>
      <c r="M2" s="1">
        <v>312.6378937460442</v>
      </c>
      <c r="N2" s="6">
        <v>225.67750566359533</v>
      </c>
      <c r="P2" s="2" t="s">
        <v>123</v>
      </c>
    </row>
    <row r="3" spans="1:16">
      <c r="A3" s="3" t="s">
        <v>71</v>
      </c>
      <c r="B3" s="1">
        <v>72.535849662805802</v>
      </c>
      <c r="C3" s="1">
        <v>43.69819996098915</v>
      </c>
      <c r="D3" s="1">
        <v>66.326849227631101</v>
      </c>
      <c r="E3" s="1">
        <v>50.941631605645377</v>
      </c>
      <c r="F3" s="1">
        <v>50.268548242084776</v>
      </c>
      <c r="G3" s="1">
        <v>69.651521771309106</v>
      </c>
      <c r="H3" s="1">
        <v>43.205633857620981</v>
      </c>
      <c r="I3" s="1">
        <v>73.913507339057801</v>
      </c>
      <c r="J3" s="1">
        <v>61.973326626716819</v>
      </c>
      <c r="K3" s="1">
        <v>53.453348048218039</v>
      </c>
      <c r="L3" s="1">
        <v>62.88709820158364</v>
      </c>
      <c r="M3" s="1">
        <v>96.443657512386579</v>
      </c>
      <c r="N3" s="6">
        <v>62.108264338004091</v>
      </c>
      <c r="P3" s="2" t="s">
        <v>123</v>
      </c>
    </row>
    <row r="4" spans="1:16" ht="13" thickBot="1">
      <c r="A4" s="3"/>
      <c r="B4" s="1"/>
      <c r="C4" s="1"/>
      <c r="D4" s="1"/>
      <c r="E4" s="1"/>
      <c r="F4" s="1"/>
      <c r="G4" s="1"/>
      <c r="H4" s="1"/>
      <c r="I4" s="1"/>
      <c r="J4" s="1"/>
      <c r="K4" s="1"/>
      <c r="L4" s="1"/>
      <c r="M4" s="1"/>
      <c r="N4" s="6"/>
    </row>
    <row r="5" spans="1:16" ht="13" thickBot="1">
      <c r="A5" s="3" t="s">
        <v>73</v>
      </c>
      <c r="B5" s="1">
        <v>309.80366705348592</v>
      </c>
      <c r="C5" s="1">
        <v>214.67021902005587</v>
      </c>
      <c r="D5" s="1">
        <v>346.20640709199381</v>
      </c>
      <c r="E5" s="1">
        <v>215.48903961571125</v>
      </c>
      <c r="F5" s="1">
        <v>270.86550563233942</v>
      </c>
      <c r="G5" s="1">
        <v>321.51709592674052</v>
      </c>
      <c r="H5" s="1">
        <v>258.89887398301647</v>
      </c>
      <c r="I5" s="1">
        <v>321.58756612631169</v>
      </c>
      <c r="J5" s="1">
        <v>291.35506024803715</v>
      </c>
      <c r="K5" s="1">
        <v>209.58950225810068</v>
      </c>
      <c r="L5" s="1">
        <v>284.36475180497075</v>
      </c>
      <c r="M5" s="1">
        <v>409.08155125843092</v>
      </c>
      <c r="N5" s="8">
        <v>287.78577000159953</v>
      </c>
      <c r="P5" s="2" t="s">
        <v>123</v>
      </c>
    </row>
    <row r="6" spans="1:16" ht="13" thickBot="1">
      <c r="A6" s="19" t="s">
        <v>75</v>
      </c>
      <c r="B6" s="30">
        <v>318.88377167067728</v>
      </c>
      <c r="C6" s="1">
        <v>270.25665637276194</v>
      </c>
      <c r="D6" s="1">
        <v>317.32077302168443</v>
      </c>
      <c r="E6" s="1">
        <v>288.76412657180219</v>
      </c>
      <c r="F6" s="1">
        <v>314.05573596657985</v>
      </c>
      <c r="G6" s="1">
        <v>314.92240029657108</v>
      </c>
      <c r="H6" s="1">
        <v>335.05407018954048</v>
      </c>
      <c r="I6" s="1">
        <v>312.20585111092896</v>
      </c>
      <c r="J6" s="1">
        <v>289.30726481721587</v>
      </c>
      <c r="K6" s="1">
        <v>289.14934997147162</v>
      </c>
      <c r="L6" s="1">
        <v>312.9121276557571</v>
      </c>
      <c r="M6" s="1">
        <v>305.88711238472536</v>
      </c>
      <c r="N6" s="31">
        <v>306.4620558885548</v>
      </c>
    </row>
    <row r="7" spans="1:16">
      <c r="A7" s="19"/>
      <c r="B7" s="30"/>
      <c r="C7" s="1"/>
      <c r="D7" s="1"/>
      <c r="E7" s="1"/>
      <c r="F7" s="1"/>
      <c r="G7" s="1"/>
      <c r="H7" s="1"/>
      <c r="I7" s="1"/>
      <c r="J7" s="1"/>
      <c r="K7" s="1"/>
      <c r="L7" s="1"/>
      <c r="M7" s="1"/>
      <c r="N7" s="32"/>
    </row>
    <row r="8" spans="1:16" ht="13" thickBot="1">
      <c r="A8" s="19"/>
      <c r="B8" s="30"/>
      <c r="C8" s="1"/>
      <c r="D8" s="1"/>
      <c r="E8" s="1"/>
      <c r="F8" s="1"/>
      <c r="G8" s="1"/>
      <c r="H8" s="1"/>
      <c r="I8" s="1"/>
      <c r="J8" s="1"/>
      <c r="K8" s="1"/>
      <c r="L8" s="1"/>
      <c r="M8" s="1"/>
      <c r="N8" s="32"/>
    </row>
    <row r="9" spans="1:16" ht="13" thickBot="1">
      <c r="A9" s="19" t="s">
        <v>76</v>
      </c>
      <c r="B9" s="1">
        <f>SUM(B5:B6)</f>
        <v>628.68743872416326</v>
      </c>
      <c r="C9" s="1">
        <f t="shared" ref="C9:N9" si="0">SUM(C5:C6)</f>
        <v>484.92687539281781</v>
      </c>
      <c r="D9" s="1">
        <f t="shared" si="0"/>
        <v>663.52718011367824</v>
      </c>
      <c r="E9" s="1">
        <f t="shared" si="0"/>
        <v>504.25316618751344</v>
      </c>
      <c r="F9" s="1">
        <f t="shared" si="0"/>
        <v>584.92124159891932</v>
      </c>
      <c r="G9" s="1">
        <f t="shared" si="0"/>
        <v>636.43949622331161</v>
      </c>
      <c r="H9" s="1">
        <f t="shared" si="0"/>
        <v>593.95294417255695</v>
      </c>
      <c r="I9" s="1">
        <f t="shared" si="0"/>
        <v>633.79341723724065</v>
      </c>
      <c r="J9" s="1">
        <f t="shared" si="0"/>
        <v>580.66232506525307</v>
      </c>
      <c r="K9" s="1">
        <f t="shared" si="0"/>
        <v>498.73885222957233</v>
      </c>
      <c r="L9" s="1">
        <f t="shared" si="0"/>
        <v>597.27687946072786</v>
      </c>
      <c r="M9" s="1">
        <f t="shared" si="0"/>
        <v>714.96866364315633</v>
      </c>
      <c r="N9" s="31">
        <f t="shared" si="0"/>
        <v>594.24782589015433</v>
      </c>
    </row>
  </sheetData>
  <phoneticPr fontId="8" type="noConversion"/>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topLeftCell="A7" workbookViewId="0">
      <selection activeCell="C49" sqref="C49"/>
    </sheetView>
  </sheetViews>
  <sheetFormatPr baseColWidth="10" defaultColWidth="9.1640625" defaultRowHeight="12" x14ac:dyDescent="0"/>
  <cols>
    <col min="1" max="1" width="12" style="3" customWidth="1"/>
    <col min="2" max="2" width="10" style="3" customWidth="1"/>
    <col min="3" max="9" width="9.1640625" style="3"/>
    <col min="10" max="10" width="16" style="3" bestFit="1" customWidth="1"/>
    <col min="11" max="11" width="9.1640625" style="3"/>
    <col min="12" max="12" width="16" style="3" bestFit="1" customWidth="1"/>
    <col min="13" max="14" width="9.1640625" style="3"/>
    <col min="15" max="15" width="9.6640625" style="5" bestFit="1" customWidth="1"/>
    <col min="16" max="16384" width="9.1640625" style="3"/>
  </cols>
  <sheetData>
    <row r="1" spans="1:16">
      <c r="A1" s="55" t="s">
        <v>13</v>
      </c>
      <c r="B1" s="3" t="s">
        <v>12</v>
      </c>
      <c r="C1" s="1" t="s">
        <v>0</v>
      </c>
      <c r="D1" s="1" t="s">
        <v>1</v>
      </c>
      <c r="E1" s="1" t="s">
        <v>2</v>
      </c>
      <c r="F1" s="1" t="s">
        <v>3</v>
      </c>
      <c r="G1" s="1" t="s">
        <v>4</v>
      </c>
      <c r="H1" s="1" t="s">
        <v>5</v>
      </c>
      <c r="I1" s="1" t="s">
        <v>6</v>
      </c>
      <c r="J1" s="1" t="s">
        <v>7</v>
      </c>
      <c r="K1" s="1" t="s">
        <v>8</v>
      </c>
      <c r="L1" s="1" t="s">
        <v>9</v>
      </c>
      <c r="M1" s="1" t="s">
        <v>10</v>
      </c>
      <c r="N1" s="1" t="s">
        <v>11</v>
      </c>
      <c r="O1" s="4" t="s">
        <v>16</v>
      </c>
      <c r="P1" s="1"/>
    </row>
    <row r="2" spans="1:16">
      <c r="A2" s="56"/>
      <c r="B2" s="3">
        <v>2004</v>
      </c>
      <c r="C2" s="7">
        <v>18515.163802718776</v>
      </c>
      <c r="D2" s="7">
        <v>14003.907553336479</v>
      </c>
      <c r="E2" s="7">
        <v>17955.085262394769</v>
      </c>
      <c r="F2" s="7">
        <v>14895.517271883709</v>
      </c>
      <c r="G2" s="7">
        <v>22193.768403927879</v>
      </c>
      <c r="H2" s="7">
        <v>18081.234971342361</v>
      </c>
      <c r="I2" s="7">
        <v>19467.67231311357</v>
      </c>
      <c r="J2" s="7">
        <v>16470.395259536057</v>
      </c>
      <c r="K2" s="7">
        <v>16496.246878692957</v>
      </c>
      <c r="L2" s="7">
        <v>14062.811589759902</v>
      </c>
      <c r="M2" s="7">
        <v>13258.28701051357</v>
      </c>
      <c r="N2" s="7">
        <v>17443.29505560617</v>
      </c>
      <c r="O2" s="6">
        <f>AVERAGE(C2:N2)</f>
        <v>16903.615447735516</v>
      </c>
      <c r="P2" s="1"/>
    </row>
    <row r="3" spans="1:16">
      <c r="A3" s="56"/>
      <c r="B3" s="1">
        <v>2005</v>
      </c>
      <c r="C3" s="7">
        <v>18715.452926933885</v>
      </c>
      <c r="D3" s="7">
        <v>14169.630766631359</v>
      </c>
      <c r="E3" s="7">
        <v>18302.59801826808</v>
      </c>
      <c r="F3" s="7">
        <v>15120.104096505547</v>
      </c>
      <c r="G3" s="7">
        <v>22422.256283956802</v>
      </c>
      <c r="H3" s="7">
        <v>18473.412743933462</v>
      </c>
      <c r="I3" s="7">
        <v>19685.589522502534</v>
      </c>
      <c r="J3" s="7">
        <v>16797.286321824547</v>
      </c>
      <c r="K3" s="7">
        <v>16783.243506262006</v>
      </c>
      <c r="L3" s="7">
        <v>14136.927995680338</v>
      </c>
      <c r="M3" s="7">
        <v>13494.031648627657</v>
      </c>
      <c r="N3" s="7">
        <v>17868.14682382948</v>
      </c>
      <c r="O3" s="6">
        <f t="shared" ref="O3:O10" si="0">AVERAGE(C3:N3)</f>
        <v>17164.056721246307</v>
      </c>
      <c r="P3" s="1"/>
    </row>
    <row r="4" spans="1:16">
      <c r="A4" s="56"/>
      <c r="B4" s="1">
        <v>2006</v>
      </c>
      <c r="C4" s="7">
        <v>18967.864596221374</v>
      </c>
      <c r="D4" s="7">
        <v>14459.325866151014</v>
      </c>
      <c r="E4" s="7">
        <v>18584.698342937874</v>
      </c>
      <c r="F4" s="7">
        <v>15358.382909176245</v>
      </c>
      <c r="G4" s="7">
        <v>22749.900520154832</v>
      </c>
      <c r="H4" s="7">
        <v>18723.575064362049</v>
      </c>
      <c r="I4" s="7">
        <v>20064.508394568442</v>
      </c>
      <c r="J4" s="7">
        <v>17085.065531959106</v>
      </c>
      <c r="K4" s="7">
        <v>17002.109672139912</v>
      </c>
      <c r="L4" s="7">
        <v>14377.989300381476</v>
      </c>
      <c r="M4" s="7">
        <v>13681.88779921246</v>
      </c>
      <c r="N4" s="7">
        <v>18176.428696867395</v>
      </c>
      <c r="O4" s="6">
        <f t="shared" si="0"/>
        <v>17435.97805784435</v>
      </c>
      <c r="P4" s="1"/>
    </row>
    <row r="5" spans="1:16">
      <c r="A5" s="56"/>
      <c r="B5" s="1">
        <v>2007</v>
      </c>
      <c r="C5" s="7">
        <v>19255.72291255512</v>
      </c>
      <c r="D5" s="7">
        <v>14538.762968639439</v>
      </c>
      <c r="E5" s="7">
        <v>18755.072244888153</v>
      </c>
      <c r="F5" s="7">
        <v>15566.317392626557</v>
      </c>
      <c r="G5" s="7">
        <v>22878.597545291537</v>
      </c>
      <c r="H5" s="7">
        <v>18948.105774047515</v>
      </c>
      <c r="I5" s="7">
        <v>20247.949704812181</v>
      </c>
      <c r="J5" s="7">
        <v>17411.468927340069</v>
      </c>
      <c r="K5" s="7">
        <v>17265.965567928575</v>
      </c>
      <c r="L5" s="7">
        <v>14523.489742409178</v>
      </c>
      <c r="M5" s="7">
        <v>13921.11931661834</v>
      </c>
      <c r="N5" s="7">
        <v>18432.491711007424</v>
      </c>
      <c r="O5" s="6">
        <f t="shared" si="0"/>
        <v>17645.421984013676</v>
      </c>
      <c r="P5" s="1"/>
    </row>
    <row r="6" spans="1:16">
      <c r="A6" s="56"/>
      <c r="B6" s="1">
        <v>2008</v>
      </c>
      <c r="C6" s="7">
        <v>19462.129712510992</v>
      </c>
      <c r="D6" s="7">
        <v>14742.832177225459</v>
      </c>
      <c r="E6" s="7">
        <v>19010.738838366873</v>
      </c>
      <c r="F6" s="7">
        <v>15692.180144601771</v>
      </c>
      <c r="G6" s="7">
        <v>23110.172187603384</v>
      </c>
      <c r="H6" s="7">
        <v>19189.908123014975</v>
      </c>
      <c r="I6" s="7">
        <v>20381.566624590127</v>
      </c>
      <c r="J6" s="7">
        <v>17562.554151933993</v>
      </c>
      <c r="K6" s="7">
        <v>17452.982925023251</v>
      </c>
      <c r="L6" s="7">
        <v>14743.027070567618</v>
      </c>
      <c r="M6" s="7">
        <v>14191.365201071318</v>
      </c>
      <c r="N6" s="7">
        <v>18737.146614493598</v>
      </c>
      <c r="O6" s="6">
        <f t="shared" si="0"/>
        <v>17856.383647583611</v>
      </c>
      <c r="P6" s="1"/>
    </row>
    <row r="7" spans="1:16">
      <c r="A7" s="56"/>
      <c r="B7" s="1">
        <v>2009</v>
      </c>
      <c r="C7" s="7">
        <v>19650.578484692123</v>
      </c>
      <c r="D7" s="7">
        <v>14805.437346953669</v>
      </c>
      <c r="E7" s="7">
        <v>19145.057079538947</v>
      </c>
      <c r="F7" s="7">
        <v>15825.20928368621</v>
      </c>
      <c r="G7" s="7">
        <v>23320.566306273628</v>
      </c>
      <c r="H7" s="7">
        <v>19377.237351321142</v>
      </c>
      <c r="I7" s="7">
        <v>20509.135598961395</v>
      </c>
      <c r="J7" s="7">
        <v>17737.490624061153</v>
      </c>
      <c r="K7" s="7">
        <v>17614.243519171909</v>
      </c>
      <c r="L7" s="7">
        <v>14825.225389582471</v>
      </c>
      <c r="M7" s="7">
        <v>14404.34831887916</v>
      </c>
      <c r="N7" s="7">
        <v>19065.209381426794</v>
      </c>
      <c r="O7" s="6">
        <f t="shared" si="0"/>
        <v>18023.311557045719</v>
      </c>
      <c r="P7" s="1"/>
    </row>
    <row r="8" spans="1:16">
      <c r="A8" s="56"/>
      <c r="B8" s="1">
        <v>2010</v>
      </c>
      <c r="C8" s="7">
        <v>19944.652384472007</v>
      </c>
      <c r="D8" s="7">
        <v>15064.133415561588</v>
      </c>
      <c r="E8" s="7">
        <v>19685.362246243763</v>
      </c>
      <c r="F8" s="7">
        <v>15897.266955762909</v>
      </c>
      <c r="G8" s="7">
        <v>23545.637637180007</v>
      </c>
      <c r="H8" s="7">
        <v>19654.597266164026</v>
      </c>
      <c r="I8" s="7">
        <v>20806.306497456779</v>
      </c>
      <c r="J8" s="7">
        <v>18095.021725549432</v>
      </c>
      <c r="K8" s="7">
        <v>17931.212367406879</v>
      </c>
      <c r="L8" s="7">
        <v>15008.403041777954</v>
      </c>
      <c r="M8" s="7">
        <v>14651.337475385464</v>
      </c>
      <c r="N8" s="7">
        <v>19459.676815989227</v>
      </c>
      <c r="O8" s="6">
        <f t="shared" si="0"/>
        <v>18311.967319079169</v>
      </c>
      <c r="P8" s="1"/>
    </row>
    <row r="9" spans="1:16">
      <c r="A9" s="56"/>
      <c r="B9" s="1">
        <v>2011</v>
      </c>
      <c r="C9" s="7">
        <v>20162.299646684263</v>
      </c>
      <c r="D9" s="7">
        <v>15239.155082667401</v>
      </c>
      <c r="E9" s="7">
        <v>20049.273679172784</v>
      </c>
      <c r="F9" s="7">
        <v>16096.921000605656</v>
      </c>
      <c r="G9" s="7">
        <v>23760.86349735604</v>
      </c>
      <c r="H9" s="7">
        <v>19945.234458207884</v>
      </c>
      <c r="I9" s="7">
        <v>21045.83642208574</v>
      </c>
      <c r="J9" s="7">
        <v>18214.335747908175</v>
      </c>
      <c r="K9" s="7">
        <v>18139.790081589508</v>
      </c>
      <c r="L9" s="7">
        <v>15090.928179385704</v>
      </c>
      <c r="M9" s="7">
        <v>14741.139342719629</v>
      </c>
      <c r="N9" s="7">
        <v>19633.714506563971</v>
      </c>
      <c r="O9" s="6">
        <f t="shared" si="0"/>
        <v>18509.957637078896</v>
      </c>
      <c r="P9" s="1"/>
    </row>
    <row r="10" spans="1:16">
      <c r="A10" s="53" t="s">
        <v>17</v>
      </c>
      <c r="B10" s="54"/>
      <c r="C10" s="1">
        <f t="shared" ref="C10:N10" si="1">SLOPE(C2:C9,$B2:$B9)</f>
        <v>237.26781739068016</v>
      </c>
      <c r="D10" s="1">
        <f t="shared" si="1"/>
        <v>170.97201905906647</v>
      </c>
      <c r="E10" s="1">
        <f t="shared" si="1"/>
        <v>279.87955786436265</v>
      </c>
      <c r="F10" s="1">
        <f t="shared" si="1"/>
        <v>164.54740801006602</v>
      </c>
      <c r="G10" s="1">
        <f t="shared" si="1"/>
        <v>220.5969573902546</v>
      </c>
      <c r="H10" s="1">
        <f t="shared" si="1"/>
        <v>251.8655741554312</v>
      </c>
      <c r="I10" s="1">
        <f t="shared" si="1"/>
        <v>215.6932401253955</v>
      </c>
      <c r="J10" s="1">
        <f t="shared" si="1"/>
        <v>247.67405878725373</v>
      </c>
      <c r="K10" s="1">
        <f t="shared" si="1"/>
        <v>229.38173362132014</v>
      </c>
      <c r="L10" s="1">
        <f t="shared" si="1"/>
        <v>156.13615420988239</v>
      </c>
      <c r="M10" s="1">
        <f t="shared" si="1"/>
        <v>221.47765360338721</v>
      </c>
      <c r="N10" s="1">
        <f t="shared" si="1"/>
        <v>312.6378937460442</v>
      </c>
      <c r="O10" s="6">
        <f t="shared" si="0"/>
        <v>225.67750566359533</v>
      </c>
      <c r="P10" s="1"/>
    </row>
    <row r="11" spans="1:16">
      <c r="C11" s="7"/>
      <c r="D11" s="7"/>
      <c r="E11" s="7"/>
      <c r="F11" s="7"/>
      <c r="G11" s="7"/>
      <c r="H11" s="7"/>
      <c r="I11" s="7"/>
      <c r="J11" s="7"/>
      <c r="K11" s="7"/>
      <c r="L11" s="7"/>
      <c r="M11" s="7"/>
      <c r="N11" s="7"/>
    </row>
    <row r="12" spans="1:16">
      <c r="C12" s="7"/>
      <c r="D12" s="7"/>
      <c r="E12" s="7"/>
      <c r="F12" s="7"/>
      <c r="G12" s="7"/>
      <c r="H12" s="7"/>
      <c r="I12" s="7"/>
      <c r="J12" s="7"/>
      <c r="K12" s="7"/>
      <c r="L12" s="7"/>
      <c r="M12" s="7"/>
      <c r="N12" s="7"/>
    </row>
    <row r="13" spans="1:16">
      <c r="A13" s="55" t="s">
        <v>14</v>
      </c>
      <c r="B13" s="3" t="s">
        <v>12</v>
      </c>
      <c r="C13" s="7" t="s">
        <v>0</v>
      </c>
      <c r="D13" s="7" t="s">
        <v>1</v>
      </c>
      <c r="E13" s="7" t="s">
        <v>2</v>
      </c>
      <c r="F13" s="7" t="s">
        <v>3</v>
      </c>
      <c r="G13" s="7" t="s">
        <v>4</v>
      </c>
      <c r="H13" s="7" t="s">
        <v>5</v>
      </c>
      <c r="I13" s="7" t="s">
        <v>6</v>
      </c>
      <c r="J13" s="7" t="s">
        <v>7</v>
      </c>
      <c r="K13" s="7" t="s">
        <v>8</v>
      </c>
      <c r="L13" s="7" t="s">
        <v>9</v>
      </c>
      <c r="M13" s="7" t="s">
        <v>10</v>
      </c>
      <c r="N13" s="7" t="s">
        <v>11</v>
      </c>
      <c r="O13" s="4" t="s">
        <v>16</v>
      </c>
      <c r="P13" s="1"/>
    </row>
    <row r="14" spans="1:16">
      <c r="A14" s="56"/>
      <c r="B14" s="3">
        <v>2004</v>
      </c>
      <c r="C14" s="7">
        <v>4576.8976838262015</v>
      </c>
      <c r="D14" s="7">
        <v>3334.7809723228156</v>
      </c>
      <c r="E14" s="7">
        <v>3916.6703509414651</v>
      </c>
      <c r="F14" s="7">
        <v>4420.9753817626715</v>
      </c>
      <c r="G14" s="7">
        <v>4647.6981934334508</v>
      </c>
      <c r="H14" s="7">
        <v>5127.0899523824373</v>
      </c>
      <c r="I14" s="7">
        <v>3695.6513286675399</v>
      </c>
      <c r="J14" s="7">
        <v>4677.9371012682723</v>
      </c>
      <c r="K14" s="7">
        <v>4481.0108620295805</v>
      </c>
      <c r="L14" s="7">
        <v>3574.8133836304419</v>
      </c>
      <c r="M14" s="7">
        <v>3130.2983595902037</v>
      </c>
      <c r="N14" s="7">
        <v>4969.1353852900884</v>
      </c>
      <c r="O14" s="6">
        <f>AVERAGE(C14:N14)</f>
        <v>4212.7465795954304</v>
      </c>
      <c r="P14" s="1"/>
    </row>
    <row r="15" spans="1:16">
      <c r="A15" s="56"/>
      <c r="B15" s="1">
        <v>2005</v>
      </c>
      <c r="C15" s="7">
        <v>4638.8583531749837</v>
      </c>
      <c r="D15" s="7">
        <v>3379.2762300610752</v>
      </c>
      <c r="E15" s="7">
        <v>4003.2115624921826</v>
      </c>
      <c r="F15" s="7">
        <v>4493.2971895211276</v>
      </c>
      <c r="G15" s="7">
        <v>4691.7162999379925</v>
      </c>
      <c r="H15" s="7">
        <v>5232.4273534265321</v>
      </c>
      <c r="I15" s="7">
        <v>3738.2399874716857</v>
      </c>
      <c r="J15" s="7">
        <v>4782.3807049061961</v>
      </c>
      <c r="K15" s="7">
        <v>4563.7553658977749</v>
      </c>
      <c r="L15" s="7">
        <v>3594.7013412723459</v>
      </c>
      <c r="M15" s="7">
        <v>3193.997476324224</v>
      </c>
      <c r="N15" s="7">
        <v>5104.1434825632796</v>
      </c>
      <c r="O15" s="6">
        <f t="shared" ref="O15:O22" si="2">AVERAGE(C15:N15)</f>
        <v>4284.6671122541165</v>
      </c>
      <c r="P15" s="1"/>
    </row>
    <row r="16" spans="1:16">
      <c r="A16" s="56"/>
      <c r="B16" s="1">
        <v>2006</v>
      </c>
      <c r="C16" s="7">
        <v>4722.678635061251</v>
      </c>
      <c r="D16" s="7">
        <v>3453.7067643983705</v>
      </c>
      <c r="E16" s="7">
        <v>4074.8830493955984</v>
      </c>
      <c r="F16" s="7">
        <v>4566.5740996612467</v>
      </c>
      <c r="G16" s="7">
        <v>4769.7538645388731</v>
      </c>
      <c r="H16" s="7">
        <v>5304.6780558068658</v>
      </c>
      <c r="I16" s="7">
        <v>3810.3401671109505</v>
      </c>
      <c r="J16" s="7">
        <v>4867.984375667018</v>
      </c>
      <c r="K16" s="7">
        <v>4621.1566173098863</v>
      </c>
      <c r="L16" s="7">
        <v>3674.304487847322</v>
      </c>
      <c r="M16" s="7">
        <v>3254.5051179965399</v>
      </c>
      <c r="N16" s="7">
        <v>5202.7092004305787</v>
      </c>
      <c r="O16" s="6">
        <f t="shared" si="2"/>
        <v>4360.2728696020413</v>
      </c>
      <c r="P16" s="1"/>
    </row>
    <row r="17" spans="1:16">
      <c r="A17" s="56"/>
      <c r="B17" s="1">
        <v>2007</v>
      </c>
      <c r="C17" s="7">
        <v>4798.6289651985962</v>
      </c>
      <c r="D17" s="7">
        <v>3473.5093408129319</v>
      </c>
      <c r="E17" s="7">
        <v>4118.1498440757741</v>
      </c>
      <c r="F17" s="7">
        <v>4632.9744122202792</v>
      </c>
      <c r="G17" s="7">
        <v>4802.0142586965476</v>
      </c>
      <c r="H17" s="7">
        <v>5365.3017529710996</v>
      </c>
      <c r="I17" s="7">
        <v>3850.2952270022183</v>
      </c>
      <c r="J17" s="7">
        <v>4960.4019758848808</v>
      </c>
      <c r="K17" s="7">
        <v>4690.8472572711789</v>
      </c>
      <c r="L17" s="7">
        <v>3724.7103810582294</v>
      </c>
      <c r="M17" s="7">
        <v>3317.7448746442283</v>
      </c>
      <c r="N17" s="7">
        <v>5283.2167539653383</v>
      </c>
      <c r="O17" s="6">
        <f t="shared" si="2"/>
        <v>4418.1495869834416</v>
      </c>
      <c r="P17" s="1"/>
    </row>
    <row r="18" spans="1:16">
      <c r="A18" s="56"/>
      <c r="B18" s="1">
        <v>2008</v>
      </c>
      <c r="C18" s="7">
        <v>4868.3839395049145</v>
      </c>
      <c r="D18" s="7">
        <v>3527.971009685451</v>
      </c>
      <c r="E18" s="7">
        <v>4177.8327287480779</v>
      </c>
      <c r="F18" s="7">
        <v>4672.5704348792906</v>
      </c>
      <c r="G18" s="7">
        <v>4856.7736828012867</v>
      </c>
      <c r="H18" s="7">
        <v>5437.2032905805054</v>
      </c>
      <c r="I18" s="7">
        <v>3877.190384158745</v>
      </c>
      <c r="J18" s="7">
        <v>5005.7071693094522</v>
      </c>
      <c r="K18" s="7">
        <v>4740.8679268521491</v>
      </c>
      <c r="L18" s="7">
        <v>3799.2086420102951</v>
      </c>
      <c r="M18" s="7">
        <v>3392.5823130821764</v>
      </c>
      <c r="N18" s="7">
        <v>5374.2772857653781</v>
      </c>
      <c r="O18" s="6">
        <f t="shared" si="2"/>
        <v>4477.5474006148097</v>
      </c>
      <c r="P18" s="1"/>
    </row>
    <row r="19" spans="1:16">
      <c r="A19" s="56"/>
      <c r="B19" s="1">
        <v>2009</v>
      </c>
      <c r="C19" s="7">
        <v>4931.0245889999987</v>
      </c>
      <c r="D19" s="7">
        <v>3542.6583769617878</v>
      </c>
      <c r="E19" s="7">
        <v>4214.3149707375296</v>
      </c>
      <c r="F19" s="7">
        <v>4715.758367203046</v>
      </c>
      <c r="G19" s="7">
        <v>4902.1300657303545</v>
      </c>
      <c r="H19" s="7">
        <v>5493.5153746208844</v>
      </c>
      <c r="I19" s="7">
        <v>3903.9832290530576</v>
      </c>
      <c r="J19" s="7">
        <v>5061.3240193449146</v>
      </c>
      <c r="K19" s="7">
        <v>4785.1408413573745</v>
      </c>
      <c r="L19" s="7">
        <v>3832.0600008232918</v>
      </c>
      <c r="M19" s="7">
        <v>3454.1663032268798</v>
      </c>
      <c r="N19" s="7">
        <v>5475.9694502885804</v>
      </c>
      <c r="O19" s="6">
        <f t="shared" si="2"/>
        <v>4526.0037990289757</v>
      </c>
      <c r="P19" s="1"/>
    </row>
    <row r="20" spans="1:16">
      <c r="A20" s="56"/>
      <c r="B20" s="1">
        <v>2010</v>
      </c>
      <c r="C20" s="7">
        <v>5012.6861170051016</v>
      </c>
      <c r="D20" s="7">
        <v>3608.059835044146</v>
      </c>
      <c r="E20" s="7">
        <v>4329.9049192945758</v>
      </c>
      <c r="F20" s="7">
        <v>4734.5597715776166</v>
      </c>
      <c r="G20" s="7">
        <v>4955.4574255109537</v>
      </c>
      <c r="H20" s="7">
        <v>5557.3969371966887</v>
      </c>
      <c r="I20" s="7">
        <v>3963.6178029971798</v>
      </c>
      <c r="J20" s="7">
        <v>5167.4507921561817</v>
      </c>
      <c r="K20" s="7">
        <v>4871.3797545022517</v>
      </c>
      <c r="L20" s="7">
        <v>3890.3839840787696</v>
      </c>
      <c r="M20" s="7">
        <v>3519.0323570576297</v>
      </c>
      <c r="N20" s="7">
        <v>5592.8941011626302</v>
      </c>
      <c r="O20" s="6">
        <f t="shared" si="2"/>
        <v>4600.2353164653105</v>
      </c>
      <c r="P20" s="1"/>
    </row>
    <row r="21" spans="1:16">
      <c r="A21" s="56"/>
      <c r="B21" s="1">
        <v>2011</v>
      </c>
      <c r="C21" s="7">
        <v>5081.0519290265638</v>
      </c>
      <c r="D21" s="7">
        <v>3649.8401530720962</v>
      </c>
      <c r="E21" s="7">
        <v>4410.9574798573149</v>
      </c>
      <c r="F21" s="7">
        <v>4790.3518559494369</v>
      </c>
      <c r="G21" s="7">
        <v>4997.9788215464696</v>
      </c>
      <c r="H21" s="7">
        <v>5639.5851546521117</v>
      </c>
      <c r="I21" s="7">
        <v>4009.1598748718034</v>
      </c>
      <c r="J21" s="7">
        <v>5200.5171092357959</v>
      </c>
      <c r="K21" s="7">
        <v>4927.5343123007797</v>
      </c>
      <c r="L21" s="7">
        <v>3926.7995582216163</v>
      </c>
      <c r="M21" s="7">
        <v>3556.5156240383508</v>
      </c>
      <c r="N21" s="7">
        <v>5647.2315076714704</v>
      </c>
      <c r="O21" s="6">
        <f t="shared" si="2"/>
        <v>4653.1269483703172</v>
      </c>
      <c r="P21" s="1"/>
    </row>
    <row r="22" spans="1:16">
      <c r="A22" s="53" t="s">
        <v>18</v>
      </c>
      <c r="B22" s="54"/>
      <c r="C22" s="1">
        <f>SLOPE(C14:C21,$B14:$B21)</f>
        <v>72.535849662805802</v>
      </c>
      <c r="D22" s="1">
        <f t="shared" ref="D22:N22" si="3">SLOPE(D14:D21,$B14:$B21)</f>
        <v>43.69819996098915</v>
      </c>
      <c r="E22" s="1">
        <f t="shared" si="3"/>
        <v>66.326849227631101</v>
      </c>
      <c r="F22" s="1">
        <f t="shared" si="3"/>
        <v>50.941631605645377</v>
      </c>
      <c r="G22" s="1">
        <f t="shared" si="3"/>
        <v>50.268548242084776</v>
      </c>
      <c r="H22" s="1">
        <f t="shared" si="3"/>
        <v>69.651521771309106</v>
      </c>
      <c r="I22" s="1">
        <f t="shared" si="3"/>
        <v>43.205633857620981</v>
      </c>
      <c r="J22" s="1">
        <f t="shared" si="3"/>
        <v>73.913507339057801</v>
      </c>
      <c r="K22" s="1">
        <f t="shared" si="3"/>
        <v>61.973326626716819</v>
      </c>
      <c r="L22" s="1">
        <f t="shared" si="3"/>
        <v>53.453348048218039</v>
      </c>
      <c r="M22" s="1">
        <f t="shared" si="3"/>
        <v>62.88709820158364</v>
      </c>
      <c r="N22" s="1">
        <f t="shared" si="3"/>
        <v>96.443657512386579</v>
      </c>
      <c r="O22" s="6">
        <f t="shared" si="2"/>
        <v>62.108264338004091</v>
      </c>
      <c r="P22" s="1"/>
    </row>
    <row r="23" spans="1:16">
      <c r="B23" s="1"/>
      <c r="C23" s="1"/>
      <c r="D23" s="1"/>
      <c r="E23" s="1"/>
      <c r="F23" s="1"/>
      <c r="G23" s="1"/>
      <c r="H23" s="1"/>
      <c r="I23" s="1"/>
      <c r="J23" s="1"/>
      <c r="K23" s="1"/>
      <c r="L23" s="1"/>
      <c r="M23" s="1"/>
      <c r="N23" s="1"/>
      <c r="O23" s="4"/>
      <c r="P23" s="1"/>
    </row>
    <row r="24" spans="1:16">
      <c r="B24" s="1"/>
      <c r="C24" s="1"/>
      <c r="D24" s="1"/>
      <c r="E24" s="1"/>
      <c r="F24" s="1"/>
      <c r="G24" s="1"/>
      <c r="H24" s="1"/>
      <c r="I24" s="1"/>
      <c r="J24" s="1"/>
      <c r="K24" s="1"/>
      <c r="L24" s="1"/>
      <c r="M24" s="1"/>
      <c r="N24" s="1"/>
      <c r="O24" s="4"/>
      <c r="P24" s="1"/>
    </row>
    <row r="25" spans="1:16">
      <c r="A25" s="55" t="s">
        <v>15</v>
      </c>
      <c r="B25" s="3" t="s">
        <v>12</v>
      </c>
      <c r="C25" s="1" t="s">
        <v>0</v>
      </c>
      <c r="D25" s="1" t="s">
        <v>1</v>
      </c>
      <c r="E25" s="1" t="s">
        <v>2</v>
      </c>
      <c r="F25" s="1" t="s">
        <v>3</v>
      </c>
      <c r="G25" s="1" t="s">
        <v>4</v>
      </c>
      <c r="H25" s="1" t="s">
        <v>5</v>
      </c>
      <c r="I25" s="1" t="s">
        <v>6</v>
      </c>
      <c r="J25" s="1" t="s">
        <v>7</v>
      </c>
      <c r="K25" s="1" t="s">
        <v>8</v>
      </c>
      <c r="L25" s="1" t="s">
        <v>9</v>
      </c>
      <c r="M25" s="1" t="s">
        <v>10</v>
      </c>
      <c r="N25" s="1" t="s">
        <v>11</v>
      </c>
      <c r="O25" s="4" t="s">
        <v>16</v>
      </c>
      <c r="P25" s="1"/>
    </row>
    <row r="26" spans="1:16">
      <c r="A26" s="56"/>
      <c r="B26" s="3">
        <v>2004</v>
      </c>
      <c r="C26" s="7">
        <v>23092.061486544979</v>
      </c>
      <c r="D26" s="7">
        <v>17338.688525659294</v>
      </c>
      <c r="E26" s="7">
        <v>21871.755613336234</v>
      </c>
      <c r="F26" s="7">
        <v>19316.492653646383</v>
      </c>
      <c r="G26" s="7">
        <v>26841.46659736133</v>
      </c>
      <c r="H26" s="7">
        <v>23208.324923724798</v>
      </c>
      <c r="I26" s="7">
        <v>23163.323641781109</v>
      </c>
      <c r="J26" s="7">
        <v>21148.332360804328</v>
      </c>
      <c r="K26" s="7">
        <v>20977.257740722536</v>
      </c>
      <c r="L26" s="7">
        <v>17637.624973390342</v>
      </c>
      <c r="M26" s="7">
        <v>16388.585370103774</v>
      </c>
      <c r="N26" s="7">
        <v>22412.430440896256</v>
      </c>
      <c r="O26" s="6">
        <f>AVERAGE(C26:N26)</f>
        <v>21116.362027330946</v>
      </c>
      <c r="P26" s="1"/>
    </row>
    <row r="27" spans="1:16">
      <c r="A27" s="56"/>
      <c r="B27" s="1">
        <v>2005</v>
      </c>
      <c r="C27" s="7">
        <v>23354.311280108868</v>
      </c>
      <c r="D27" s="7">
        <v>17548.906996692433</v>
      </c>
      <c r="E27" s="7">
        <v>22305.809580760262</v>
      </c>
      <c r="F27" s="7">
        <v>19613.401286026674</v>
      </c>
      <c r="G27" s="7">
        <v>27113.972583894792</v>
      </c>
      <c r="H27" s="7">
        <v>23705.840097359993</v>
      </c>
      <c r="I27" s="7">
        <v>23423.829509974221</v>
      </c>
      <c r="J27" s="7">
        <v>21579.667026730742</v>
      </c>
      <c r="K27" s="7">
        <v>21346.99887215978</v>
      </c>
      <c r="L27" s="7">
        <v>17731.629336952683</v>
      </c>
      <c r="M27" s="7">
        <v>16688.029124951881</v>
      </c>
      <c r="N27" s="7">
        <v>22972.290306392759</v>
      </c>
      <c r="O27" s="6">
        <f t="shared" ref="O27:O33" si="4">AVERAGE(C27:N27)</f>
        <v>21448.723833500426</v>
      </c>
      <c r="P27" s="1">
        <f>SLOPE(O26:O27,B26:B27)</f>
        <v>332.36180616947968</v>
      </c>
    </row>
    <row r="28" spans="1:16">
      <c r="A28" s="56"/>
      <c r="B28" s="1">
        <v>2006</v>
      </c>
      <c r="C28" s="7">
        <v>23690.543231282623</v>
      </c>
      <c r="D28" s="7">
        <v>17913.032630549384</v>
      </c>
      <c r="E28" s="7">
        <v>22659.581392333472</v>
      </c>
      <c r="F28" s="7">
        <v>19924.957008837493</v>
      </c>
      <c r="G28" s="7">
        <v>27519.654384693706</v>
      </c>
      <c r="H28" s="7">
        <v>24028.253120168913</v>
      </c>
      <c r="I28" s="7">
        <v>23874.848561679391</v>
      </c>
      <c r="J28" s="7">
        <v>21953.049907626126</v>
      </c>
      <c r="K28" s="7">
        <v>21623.266289449799</v>
      </c>
      <c r="L28" s="7">
        <v>18052.293788228799</v>
      </c>
      <c r="M28" s="7">
        <v>16936.392917208999</v>
      </c>
      <c r="N28" s="7">
        <v>23379.137897297973</v>
      </c>
      <c r="O28" s="6">
        <f t="shared" si="4"/>
        <v>21796.250927446385</v>
      </c>
      <c r="P28" s="1">
        <f t="shared" ref="P28:P33" si="5">SLOPE(O27:O28,B27:B28)</f>
        <v>347.52709394595877</v>
      </c>
    </row>
    <row r="29" spans="1:16">
      <c r="A29" s="56"/>
      <c r="B29" s="1">
        <v>2007</v>
      </c>
      <c r="C29" s="7">
        <v>24054.351877753717</v>
      </c>
      <c r="D29" s="7">
        <v>18012.272309452372</v>
      </c>
      <c r="E29" s="7">
        <v>22873.222088963928</v>
      </c>
      <c r="F29" s="7">
        <v>20199.291804846835</v>
      </c>
      <c r="G29" s="7">
        <v>27680.611803988086</v>
      </c>
      <c r="H29" s="7">
        <v>24313.407527018615</v>
      </c>
      <c r="I29" s="7">
        <v>24098.244931814399</v>
      </c>
      <c r="J29" s="7">
        <v>22371.87090322495</v>
      </c>
      <c r="K29" s="7">
        <v>21956.812825199755</v>
      </c>
      <c r="L29" s="7">
        <v>18248.200123467406</v>
      </c>
      <c r="M29" s="7">
        <v>17238.864191262568</v>
      </c>
      <c r="N29" s="7">
        <v>23715.708464972762</v>
      </c>
      <c r="O29" s="6">
        <f t="shared" si="4"/>
        <v>22063.571570997115</v>
      </c>
      <c r="P29" s="1">
        <f t="shared" si="5"/>
        <v>267.32064355073089</v>
      </c>
    </row>
    <row r="30" spans="1:16">
      <c r="A30" s="56"/>
      <c r="B30" s="1">
        <v>2008</v>
      </c>
      <c r="C30" s="7">
        <v>24330.513652015907</v>
      </c>
      <c r="D30" s="7">
        <v>18270.803186910911</v>
      </c>
      <c r="E30" s="7">
        <v>23188.571567114952</v>
      </c>
      <c r="F30" s="7">
        <v>20364.75057948106</v>
      </c>
      <c r="G30" s="7">
        <v>27966.94587040467</v>
      </c>
      <c r="H30" s="7">
        <v>24627.111413595481</v>
      </c>
      <c r="I30" s="7">
        <v>24258.757008748871</v>
      </c>
      <c r="J30" s="7">
        <v>22568.261321243444</v>
      </c>
      <c r="K30" s="7">
        <v>22193.850851875399</v>
      </c>
      <c r="L30" s="7">
        <v>18542.235712577913</v>
      </c>
      <c r="M30" s="7">
        <v>17583.947514153493</v>
      </c>
      <c r="N30" s="7">
        <v>24111.423900258975</v>
      </c>
      <c r="O30" s="6">
        <f t="shared" si="4"/>
        <v>22333.931048198425</v>
      </c>
      <c r="P30" s="1">
        <f t="shared" si="5"/>
        <v>270.35947720130935</v>
      </c>
    </row>
    <row r="31" spans="1:16">
      <c r="A31" s="56"/>
      <c r="B31" s="1">
        <v>2009</v>
      </c>
      <c r="C31" s="7">
        <v>24581.603073692124</v>
      </c>
      <c r="D31" s="7">
        <v>18348.095723915456</v>
      </c>
      <c r="E31" s="7">
        <v>23359.372050276477</v>
      </c>
      <c r="F31" s="7">
        <v>20540.967650889255</v>
      </c>
      <c r="G31" s="7">
        <v>28222.696372003982</v>
      </c>
      <c r="H31" s="7">
        <v>24870.752725942028</v>
      </c>
      <c r="I31" s="7">
        <v>24413.118828014452</v>
      </c>
      <c r="J31" s="7">
        <v>22798.814643406069</v>
      </c>
      <c r="K31" s="7">
        <v>22399.384360529282</v>
      </c>
      <c r="L31" s="7">
        <v>18657.285390405763</v>
      </c>
      <c r="M31" s="7">
        <v>17858.514622106039</v>
      </c>
      <c r="N31" s="7">
        <v>24541.178831715373</v>
      </c>
      <c r="O31" s="6">
        <f t="shared" si="4"/>
        <v>22549.31535607469</v>
      </c>
      <c r="P31" s="1">
        <f t="shared" si="5"/>
        <v>215.38430787626567</v>
      </c>
    </row>
    <row r="32" spans="1:16">
      <c r="A32" s="56"/>
      <c r="B32" s="1">
        <v>2010</v>
      </c>
      <c r="C32" s="7">
        <v>24957.338501477108</v>
      </c>
      <c r="D32" s="7">
        <v>18672.193250605735</v>
      </c>
      <c r="E32" s="7">
        <v>24015.267165538338</v>
      </c>
      <c r="F32" s="7">
        <v>20631.826727340525</v>
      </c>
      <c r="G32" s="7">
        <v>28501.095062690962</v>
      </c>
      <c r="H32" s="7">
        <v>25211.994203360715</v>
      </c>
      <c r="I32" s="7">
        <v>24769.92430045396</v>
      </c>
      <c r="J32" s="7">
        <v>23262.472517705613</v>
      </c>
      <c r="K32" s="7">
        <v>22802.592121909132</v>
      </c>
      <c r="L32" s="7">
        <v>18898.787025856724</v>
      </c>
      <c r="M32" s="7">
        <v>18170.369832443095</v>
      </c>
      <c r="N32" s="7">
        <v>25052.570917151857</v>
      </c>
      <c r="O32" s="6">
        <f t="shared" si="4"/>
        <v>22912.202635544483</v>
      </c>
      <c r="P32" s="1">
        <f t="shared" si="5"/>
        <v>362.8872794697927</v>
      </c>
    </row>
    <row r="33" spans="1:16" ht="13" thickBot="1">
      <c r="A33" s="56"/>
      <c r="B33" s="1">
        <v>2011</v>
      </c>
      <c r="C33" s="7">
        <v>25243.351575710825</v>
      </c>
      <c r="D33" s="7">
        <v>18888.995235739498</v>
      </c>
      <c r="E33" s="7">
        <v>24460.2311590301</v>
      </c>
      <c r="F33" s="7">
        <v>20887.272856555093</v>
      </c>
      <c r="G33" s="7">
        <v>28758.842318902509</v>
      </c>
      <c r="H33" s="7">
        <v>25584.819612859996</v>
      </c>
      <c r="I33" s="7">
        <v>25054.996296957543</v>
      </c>
      <c r="J33" s="7">
        <v>23414.852857143971</v>
      </c>
      <c r="K33" s="7">
        <v>23067.324393890289</v>
      </c>
      <c r="L33" s="7">
        <v>19017.727737607322</v>
      </c>
      <c r="M33" s="7">
        <v>18297.654966757978</v>
      </c>
      <c r="N33" s="7">
        <v>25280.94601423544</v>
      </c>
      <c r="O33" s="6">
        <f t="shared" si="4"/>
        <v>23163.084585449211</v>
      </c>
      <c r="P33" s="1">
        <f t="shared" si="5"/>
        <v>250.88194990472766</v>
      </c>
    </row>
    <row r="34" spans="1:16" ht="13" thickBot="1">
      <c r="A34" s="53" t="s">
        <v>19</v>
      </c>
      <c r="B34" s="54"/>
      <c r="C34" s="1">
        <f t="shared" ref="C34:M34" si="6">SLOPE(C26:C33,$B26:$B33)</f>
        <v>309.80366705348592</v>
      </c>
      <c r="D34" s="1">
        <f t="shared" si="6"/>
        <v>214.67021902005587</v>
      </c>
      <c r="E34" s="1">
        <f t="shared" si="6"/>
        <v>346.20640709199381</v>
      </c>
      <c r="F34" s="1">
        <f t="shared" si="6"/>
        <v>215.48903961571125</v>
      </c>
      <c r="G34" s="1">
        <f t="shared" si="6"/>
        <v>270.86550563233942</v>
      </c>
      <c r="H34" s="1">
        <f t="shared" si="6"/>
        <v>321.51709592674052</v>
      </c>
      <c r="I34" s="1">
        <f t="shared" si="6"/>
        <v>258.89887398301647</v>
      </c>
      <c r="J34" s="1">
        <f t="shared" si="6"/>
        <v>321.58756612631169</v>
      </c>
      <c r="K34" s="1">
        <f t="shared" si="6"/>
        <v>291.35506024803715</v>
      </c>
      <c r="L34" s="1">
        <f t="shared" si="6"/>
        <v>209.58950225810068</v>
      </c>
      <c r="M34" s="1">
        <f t="shared" si="6"/>
        <v>284.36475180497075</v>
      </c>
      <c r="N34" s="1">
        <f>SLOPE(N26:N33,$B26:$B33)</f>
        <v>409.08155125843092</v>
      </c>
      <c r="O34" s="8">
        <f>AVERAGE(C34:N34)</f>
        <v>287.78577000159953</v>
      </c>
      <c r="P34" s="1"/>
    </row>
    <row r="35" spans="1:16">
      <c r="B35" s="1"/>
      <c r="C35" s="1"/>
      <c r="D35" s="1"/>
      <c r="E35" s="1"/>
      <c r="F35" s="1"/>
      <c r="G35" s="1"/>
      <c r="H35" s="1"/>
      <c r="I35" s="1"/>
      <c r="J35" s="1"/>
      <c r="K35" s="1"/>
      <c r="L35" s="1"/>
      <c r="M35" s="1"/>
      <c r="N35" s="1"/>
      <c r="O35" s="4">
        <f>SLOPE(O26:O33,B26:B33)</f>
        <v>287.78577000159959</v>
      </c>
      <c r="P35" s="1"/>
    </row>
    <row r="36" spans="1:16">
      <c r="C36" s="13"/>
      <c r="D36" s="13"/>
      <c r="E36" s="13"/>
      <c r="F36" s="13"/>
      <c r="G36" s="13"/>
      <c r="H36" s="13"/>
      <c r="I36" s="13"/>
      <c r="J36" s="13"/>
      <c r="K36" s="13"/>
      <c r="L36" s="13"/>
      <c r="M36" s="13"/>
      <c r="N36" s="13"/>
    </row>
    <row r="37" spans="1:16">
      <c r="C37" s="13"/>
      <c r="D37" s="13"/>
      <c r="E37" s="13"/>
      <c r="F37" s="13"/>
      <c r="G37" s="13"/>
      <c r="H37" s="13"/>
      <c r="I37" s="13"/>
      <c r="J37" s="13"/>
      <c r="K37" s="13"/>
      <c r="L37" s="13"/>
      <c r="M37" s="13"/>
      <c r="N37" s="13"/>
    </row>
    <row r="38" spans="1:16">
      <c r="C38" s="14"/>
      <c r="D38" s="14"/>
      <c r="E38" s="14"/>
      <c r="F38" s="14"/>
      <c r="G38" s="14"/>
      <c r="H38" s="14"/>
      <c r="I38" s="14"/>
      <c r="J38" s="14"/>
      <c r="K38" s="14"/>
      <c r="L38" s="14"/>
      <c r="M38" s="14"/>
      <c r="N38" s="14"/>
    </row>
    <row r="39" spans="1:16">
      <c r="C39" s="1"/>
      <c r="D39" s="1"/>
      <c r="E39" s="1"/>
      <c r="F39" s="1"/>
      <c r="G39" s="1"/>
      <c r="H39" s="1"/>
      <c r="I39" s="1"/>
      <c r="J39" s="1"/>
      <c r="K39" s="1"/>
      <c r="L39" s="1"/>
      <c r="M39" s="1"/>
      <c r="N39" s="1"/>
    </row>
    <row r="40" spans="1:16" ht="16">
      <c r="I40" s="36" t="s">
        <v>82</v>
      </c>
      <c r="J40" s="36" t="s">
        <v>83</v>
      </c>
      <c r="K40" s="37"/>
      <c r="L40" s="36" t="s">
        <v>82</v>
      </c>
      <c r="M40" s="36" t="s">
        <v>83</v>
      </c>
    </row>
    <row r="41" spans="1:16" ht="16">
      <c r="I41" s="36">
        <v>0.1</v>
      </c>
      <c r="J41" s="36">
        <v>0.1</v>
      </c>
      <c r="K41" s="37"/>
      <c r="L41" s="36">
        <v>0.12</v>
      </c>
      <c r="M41" s="36">
        <v>0.06</v>
      </c>
    </row>
    <row r="42" spans="1:16" ht="16">
      <c r="I42" s="36">
        <v>0.1</v>
      </c>
      <c r="J42" s="36">
        <v>0.1</v>
      </c>
      <c r="K42" s="37"/>
      <c r="L42" s="36">
        <v>0.12</v>
      </c>
      <c r="M42" s="36">
        <v>0.06</v>
      </c>
    </row>
    <row r="43" spans="1:16" ht="16">
      <c r="I43" s="36">
        <v>0.1</v>
      </c>
      <c r="J43" s="36">
        <v>0.1</v>
      </c>
      <c r="K43" s="37"/>
      <c r="L43" s="36">
        <v>0.12</v>
      </c>
      <c r="M43" s="36">
        <v>0.06</v>
      </c>
    </row>
    <row r="44" spans="1:16" ht="16">
      <c r="I44" s="36">
        <v>0.1</v>
      </c>
      <c r="J44" s="36">
        <v>0.1</v>
      </c>
      <c r="K44" s="37"/>
      <c r="L44" s="36">
        <v>0.12</v>
      </c>
      <c r="M44" s="36">
        <v>0.06</v>
      </c>
    </row>
    <row r="45" spans="1:16" ht="16">
      <c r="I45" s="36">
        <v>0.1</v>
      </c>
      <c r="J45" s="36">
        <v>0.1</v>
      </c>
      <c r="K45" s="37"/>
      <c r="L45" s="36">
        <v>0.12</v>
      </c>
      <c r="M45" s="36">
        <v>0.06</v>
      </c>
    </row>
    <row r="46" spans="1:16" ht="16">
      <c r="I46" s="36">
        <v>0</v>
      </c>
      <c r="J46" s="36">
        <v>0.1</v>
      </c>
      <c r="K46" s="37"/>
      <c r="L46" s="36">
        <v>0</v>
      </c>
      <c r="M46" s="36">
        <v>0.06</v>
      </c>
    </row>
    <row r="47" spans="1:16" ht="16">
      <c r="I47" s="36">
        <v>0</v>
      </c>
      <c r="J47" s="36">
        <v>0</v>
      </c>
      <c r="K47" s="37"/>
      <c r="L47" s="36">
        <v>0</v>
      </c>
      <c r="M47" s="36">
        <v>0</v>
      </c>
    </row>
    <row r="48" spans="1:16" ht="16">
      <c r="I48" s="36">
        <v>0</v>
      </c>
      <c r="J48" s="36">
        <v>0</v>
      </c>
      <c r="K48" s="37"/>
      <c r="L48" s="36">
        <v>0</v>
      </c>
      <c r="M48" s="36">
        <v>0</v>
      </c>
    </row>
    <row r="49" spans="9:13" ht="16">
      <c r="I49" s="36">
        <v>0</v>
      </c>
      <c r="J49" s="36">
        <v>0</v>
      </c>
      <c r="K49" s="37"/>
      <c r="L49" s="36">
        <v>0</v>
      </c>
      <c r="M49" s="36">
        <v>0</v>
      </c>
    </row>
    <row r="50" spans="9:13" ht="16">
      <c r="I50" s="36">
        <v>0</v>
      </c>
      <c r="J50" s="36">
        <v>0</v>
      </c>
      <c r="K50" s="37"/>
      <c r="L50" s="36">
        <v>0</v>
      </c>
      <c r="M50" s="36">
        <v>0</v>
      </c>
    </row>
    <row r="51" spans="9:13" ht="16">
      <c r="I51" s="37">
        <f>SUM(I41:I50)</f>
        <v>0.5</v>
      </c>
      <c r="J51" s="37">
        <f>SUM(J41:J50)</f>
        <v>0.6</v>
      </c>
      <c r="K51" s="37"/>
      <c r="L51" s="38">
        <f>SUM(L41:L50)</f>
        <v>0.6</v>
      </c>
      <c r="M51" s="37">
        <f>SUM(M41:M50)</f>
        <v>0.36</v>
      </c>
    </row>
    <row r="52" spans="9:13" ht="16">
      <c r="I52" s="37"/>
      <c r="J52" s="37" t="s">
        <v>81</v>
      </c>
      <c r="K52" s="37"/>
      <c r="L52" s="37" t="s">
        <v>81</v>
      </c>
      <c r="M52" s="37"/>
    </row>
  </sheetData>
  <mergeCells count="6">
    <mergeCell ref="A34:B34"/>
    <mergeCell ref="A25:A33"/>
    <mergeCell ref="A13:A21"/>
    <mergeCell ref="A1:A9"/>
    <mergeCell ref="A10:B10"/>
    <mergeCell ref="A22:B22"/>
  </mergeCells>
  <phoneticPr fontId="8" type="noConversion"/>
  <pageMargins left="0.75" right="0.75" top="1" bottom="1" header="0.5" footer="0.5"/>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3"/>
  <sheetViews>
    <sheetView workbookViewId="0">
      <selection activeCell="C33" sqref="C33"/>
    </sheetView>
  </sheetViews>
  <sheetFormatPr baseColWidth="10" defaultColWidth="9.1640625" defaultRowHeight="12" x14ac:dyDescent="0"/>
  <cols>
    <col min="1" max="1" width="4.5" style="3" bestFit="1" customWidth="1"/>
    <col min="2" max="2" width="16.33203125" style="3" bestFit="1" customWidth="1"/>
    <col min="3" max="3" width="24.6640625" style="3" bestFit="1" customWidth="1"/>
    <col min="4" max="4" width="23.5" style="1" bestFit="1" customWidth="1"/>
    <col min="5" max="5" width="23.5" style="3" bestFit="1" customWidth="1"/>
    <col min="6" max="6" width="26.33203125" style="3" bestFit="1" customWidth="1"/>
    <col min="7" max="7" width="24.83203125" style="3" bestFit="1" customWidth="1"/>
    <col min="8" max="8" width="25" style="3" bestFit="1" customWidth="1"/>
    <col min="9" max="9" width="21.6640625" style="3" bestFit="1" customWidth="1"/>
    <col min="10" max="10" width="9.1640625" style="3"/>
    <col min="11" max="12" width="2.6640625" style="3" bestFit="1" customWidth="1"/>
    <col min="13" max="16384" width="9.1640625" style="3"/>
  </cols>
  <sheetData>
    <row r="1" spans="1:12">
      <c r="A1" s="3" t="s">
        <v>12</v>
      </c>
      <c r="B1" s="1" t="s">
        <v>88</v>
      </c>
      <c r="C1" s="1" t="s">
        <v>89</v>
      </c>
      <c r="D1" s="1" t="s">
        <v>84</v>
      </c>
      <c r="E1" s="1" t="s">
        <v>86</v>
      </c>
      <c r="F1" s="1" t="s">
        <v>87</v>
      </c>
      <c r="G1" s="1" t="s">
        <v>85</v>
      </c>
      <c r="H1" s="1" t="s">
        <v>98</v>
      </c>
      <c r="I1" s="1" t="s">
        <v>99</v>
      </c>
    </row>
    <row r="2" spans="1:12">
      <c r="A2" s="3">
        <v>2004</v>
      </c>
      <c r="B2" s="3" t="s">
        <v>90</v>
      </c>
      <c r="C2" s="3" t="s">
        <v>100</v>
      </c>
      <c r="D2" s="1">
        <v>959.23526270000002</v>
      </c>
      <c r="E2" s="1">
        <v>936.80838001999996</v>
      </c>
      <c r="F2" s="1">
        <v>981.66214711999999</v>
      </c>
      <c r="G2" s="1">
        <v>988.76537748999999</v>
      </c>
      <c r="H2" s="1">
        <v>965.29637878999995</v>
      </c>
      <c r="I2" s="1">
        <v>1012.2343762</v>
      </c>
      <c r="J2" s="1"/>
      <c r="K2" s="1">
        <f>D2-E2</f>
        <v>22.426882680000062</v>
      </c>
      <c r="L2" s="1">
        <f>G2-H2</f>
        <v>23.468998700000043</v>
      </c>
    </row>
    <row r="3" spans="1:12">
      <c r="A3" s="3">
        <v>2005</v>
      </c>
      <c r="B3" s="3" t="s">
        <v>92</v>
      </c>
      <c r="C3" s="3" t="s">
        <v>101</v>
      </c>
      <c r="D3" s="1">
        <v>1016.9475844</v>
      </c>
      <c r="E3" s="1">
        <v>993.96116448999999</v>
      </c>
      <c r="F3" s="1">
        <v>1039.9340056999999</v>
      </c>
      <c r="G3" s="1">
        <v>1039.1013981000001</v>
      </c>
      <c r="H3" s="1">
        <v>1015.061196</v>
      </c>
      <c r="I3" s="1">
        <v>1063.1416002000001</v>
      </c>
      <c r="J3" s="1"/>
      <c r="K3" s="1">
        <f t="shared" ref="K3:K9" si="0">D3-E3</f>
        <v>22.986419909999995</v>
      </c>
      <c r="L3" s="1">
        <f t="shared" ref="L3:L9" si="1">G3-H3</f>
        <v>24.040202100000101</v>
      </c>
    </row>
    <row r="4" spans="1:12">
      <c r="A4" s="3">
        <v>2006</v>
      </c>
      <c r="B4" s="3" t="s">
        <v>91</v>
      </c>
      <c r="C4" s="3" t="s">
        <v>102</v>
      </c>
      <c r="D4" s="1">
        <v>1003.9116898</v>
      </c>
      <c r="E4" s="1">
        <v>980.81294910999998</v>
      </c>
      <c r="F4" s="1">
        <v>1027.0104320999999</v>
      </c>
      <c r="G4" s="1">
        <v>1029.5939308</v>
      </c>
      <c r="H4" s="1">
        <v>1005.5169486999999</v>
      </c>
      <c r="I4" s="1">
        <v>1053.6709128</v>
      </c>
      <c r="J4" s="1"/>
      <c r="K4" s="1">
        <f t="shared" si="0"/>
        <v>23.09874069</v>
      </c>
      <c r="L4" s="1">
        <f t="shared" si="1"/>
        <v>24.076982100000009</v>
      </c>
    </row>
    <row r="5" spans="1:12">
      <c r="A5" s="3">
        <v>2007</v>
      </c>
      <c r="B5" s="3" t="s">
        <v>93</v>
      </c>
      <c r="C5" s="3" t="s">
        <v>103</v>
      </c>
      <c r="D5" s="1">
        <v>947.17009877999999</v>
      </c>
      <c r="E5" s="1">
        <v>924.99093101999995</v>
      </c>
      <c r="F5" s="1">
        <v>969.34926823000001</v>
      </c>
      <c r="G5" s="1">
        <v>975.34092185999998</v>
      </c>
      <c r="H5" s="1">
        <v>952.11199678000003</v>
      </c>
      <c r="I5" s="1">
        <v>998.56984695000006</v>
      </c>
      <c r="J5" s="1"/>
      <c r="K5" s="1">
        <f t="shared" si="0"/>
        <v>22.179167760000041</v>
      </c>
      <c r="L5" s="1">
        <f t="shared" si="1"/>
        <v>23.228925079999954</v>
      </c>
    </row>
    <row r="6" spans="1:12">
      <c r="A6" s="3">
        <v>2008</v>
      </c>
      <c r="B6" s="3" t="s">
        <v>94</v>
      </c>
      <c r="C6" s="3" t="s">
        <v>104</v>
      </c>
      <c r="D6" s="1">
        <v>956.20328849999999</v>
      </c>
      <c r="E6" s="1">
        <v>933.89821617999996</v>
      </c>
      <c r="F6" s="1">
        <v>978.50836260000005</v>
      </c>
      <c r="G6" s="1">
        <v>987.01052756000001</v>
      </c>
      <c r="H6" s="1">
        <v>963.63530828</v>
      </c>
      <c r="I6" s="1">
        <v>1010.3857468</v>
      </c>
      <c r="J6" s="1"/>
      <c r="K6" s="1">
        <f t="shared" si="0"/>
        <v>22.305072320000022</v>
      </c>
      <c r="L6" s="1">
        <f t="shared" si="1"/>
        <v>23.37521928000001</v>
      </c>
    </row>
    <row r="7" spans="1:12">
      <c r="A7" s="3">
        <v>2009</v>
      </c>
      <c r="B7" s="3" t="s">
        <v>95</v>
      </c>
      <c r="C7" s="3" t="s">
        <v>105</v>
      </c>
      <c r="D7" s="1">
        <v>948.63610604999997</v>
      </c>
      <c r="E7" s="1">
        <v>925.84086517000003</v>
      </c>
      <c r="F7" s="1">
        <v>971.43134879000002</v>
      </c>
      <c r="G7" s="1">
        <v>981.78850520000003</v>
      </c>
      <c r="H7" s="1">
        <v>957.98987520000003</v>
      </c>
      <c r="I7" s="1">
        <v>1005.5871352</v>
      </c>
      <c r="J7" s="1"/>
      <c r="K7" s="1">
        <f t="shared" si="0"/>
        <v>22.795240879999938</v>
      </c>
      <c r="L7" s="1">
        <f t="shared" si="1"/>
        <v>23.798630000000003</v>
      </c>
    </row>
    <row r="8" spans="1:12">
      <c r="A8" s="3">
        <v>2010</v>
      </c>
      <c r="B8" s="3" t="s">
        <v>96</v>
      </c>
      <c r="C8" s="3" t="s">
        <v>106</v>
      </c>
      <c r="D8" s="1">
        <v>1023.1482297</v>
      </c>
      <c r="E8" s="1">
        <v>1000.0536934</v>
      </c>
      <c r="F8" s="1">
        <v>1046.2427674999999</v>
      </c>
      <c r="G8" s="1">
        <v>1048.5249610999999</v>
      </c>
      <c r="H8" s="1">
        <v>1024.4590572</v>
      </c>
      <c r="I8" s="1">
        <v>1072.5908651</v>
      </c>
      <c r="J8" s="1"/>
      <c r="K8" s="1">
        <f t="shared" si="0"/>
        <v>23.094536299999959</v>
      </c>
      <c r="L8" s="1">
        <f t="shared" si="1"/>
        <v>24.065903899999967</v>
      </c>
    </row>
    <row r="9" spans="1:12">
      <c r="A9" s="3">
        <v>2011</v>
      </c>
      <c r="B9" s="3" t="s">
        <v>97</v>
      </c>
      <c r="C9" s="3" t="s">
        <v>107</v>
      </c>
      <c r="D9" s="1">
        <v>991.75438666000002</v>
      </c>
      <c r="E9" s="1">
        <v>969.62268207</v>
      </c>
      <c r="F9" s="1">
        <v>1013.8860929</v>
      </c>
      <c r="G9" s="1">
        <v>1019.1573565</v>
      </c>
      <c r="H9" s="1">
        <v>996.02116265999996</v>
      </c>
      <c r="I9" s="1">
        <v>1042.2935504</v>
      </c>
      <c r="J9" s="1"/>
      <c r="K9" s="1">
        <f t="shared" si="0"/>
        <v>22.131704590000027</v>
      </c>
      <c r="L9" s="1">
        <f t="shared" si="1"/>
        <v>23.136193840000033</v>
      </c>
    </row>
    <row r="10" spans="1:12">
      <c r="H10" s="1"/>
      <c r="I10" s="1"/>
    </row>
    <row r="12" spans="1:12">
      <c r="A12" s="3" t="s">
        <v>12</v>
      </c>
      <c r="B12" s="3" t="s">
        <v>80</v>
      </c>
      <c r="C12" s="1" t="s">
        <v>108</v>
      </c>
      <c r="D12" s="1" t="s">
        <v>110</v>
      </c>
      <c r="E12" s="1" t="s">
        <v>111</v>
      </c>
      <c r="F12" s="1" t="s">
        <v>109</v>
      </c>
      <c r="G12" s="1" t="s">
        <v>112</v>
      </c>
      <c r="H12" s="1" t="s">
        <v>113</v>
      </c>
      <c r="I12" s="1"/>
    </row>
    <row r="13" spans="1:12">
      <c r="A13" s="3" t="s">
        <v>114</v>
      </c>
      <c r="B13" s="3">
        <v>1</v>
      </c>
      <c r="C13" s="1">
        <f t="shared" ref="C13:H13" si="2">AVERAGE(C28,C40,C52,C64,C76,C88,C100,C112)</f>
        <v>37.117004656625006</v>
      </c>
      <c r="D13" s="1">
        <f t="shared" si="2"/>
        <v>35.138331862624995</v>
      </c>
      <c r="E13" s="1">
        <f t="shared" si="2"/>
        <v>39.095677655625003</v>
      </c>
      <c r="F13" s="1">
        <f t="shared" si="2"/>
        <v>39.871759756000003</v>
      </c>
      <c r="G13" s="1">
        <f t="shared" si="2"/>
        <v>37.715906851500002</v>
      </c>
      <c r="H13" s="1">
        <f t="shared" si="2"/>
        <v>42.027612660125001</v>
      </c>
    </row>
    <row r="14" spans="1:12">
      <c r="B14" s="1">
        <v>2</v>
      </c>
      <c r="C14" s="1">
        <f t="shared" ref="C14:F24" si="3">AVERAGE(C29,C41,C53,C65,C77,C89,C101,C113)</f>
        <v>32.524030822</v>
      </c>
      <c r="D14" s="1">
        <f t="shared" si="3"/>
        <v>30.742262274999998</v>
      </c>
      <c r="E14" s="1">
        <f t="shared" si="3"/>
        <v>34.305799554250001</v>
      </c>
      <c r="F14" s="1">
        <f t="shared" si="3"/>
        <v>34.930342835250002</v>
      </c>
      <c r="G14" s="1">
        <f t="shared" ref="G14:H24" si="4">AVERAGE(G29,G41,G53,G65,G77,G89,G101,G113)</f>
        <v>32.985694088999999</v>
      </c>
      <c r="H14" s="1">
        <f t="shared" si="4"/>
        <v>36.874991581499998</v>
      </c>
    </row>
    <row r="15" spans="1:12">
      <c r="B15" s="1">
        <v>3</v>
      </c>
      <c r="C15" s="1">
        <f t="shared" si="3"/>
        <v>36.294024530874999</v>
      </c>
      <c r="D15" s="1">
        <f t="shared" si="3"/>
        <v>34.327179326999996</v>
      </c>
      <c r="E15" s="1">
        <f t="shared" si="3"/>
        <v>38.260869938375002</v>
      </c>
      <c r="F15" s="1">
        <f t="shared" si="3"/>
        <v>38.986915946500005</v>
      </c>
      <c r="G15" s="1">
        <f t="shared" si="4"/>
        <v>36.841622198500005</v>
      </c>
      <c r="H15" s="1">
        <f t="shared" si="4"/>
        <v>41.132209694499998</v>
      </c>
    </row>
    <row r="16" spans="1:12">
      <c r="B16" s="1">
        <v>4</v>
      </c>
      <c r="C16" s="1">
        <f t="shared" si="3"/>
        <v>47.504431892874997</v>
      </c>
      <c r="D16" s="1">
        <f t="shared" si="3"/>
        <v>45.533255225624998</v>
      </c>
      <c r="E16" s="1">
        <f t="shared" si="3"/>
        <v>49.475608761624997</v>
      </c>
      <c r="F16" s="1">
        <f t="shared" si="3"/>
        <v>50.693440105874998</v>
      </c>
      <c r="G16" s="1">
        <f t="shared" si="4"/>
        <v>48.580942373625007</v>
      </c>
      <c r="H16" s="1">
        <f t="shared" si="4"/>
        <v>52.805937838000006</v>
      </c>
    </row>
    <row r="17" spans="1:9">
      <c r="B17" s="1">
        <v>5</v>
      </c>
      <c r="C17" s="1">
        <f t="shared" si="3"/>
        <v>87.717332600749998</v>
      </c>
      <c r="D17" s="1">
        <f t="shared" si="3"/>
        <v>85.757181353000007</v>
      </c>
      <c r="E17" s="1">
        <f t="shared" si="3"/>
        <v>89.677484028875</v>
      </c>
      <c r="F17" s="1">
        <f t="shared" si="3"/>
        <v>91.630906199249978</v>
      </c>
      <c r="G17" s="1">
        <f t="shared" si="4"/>
        <v>89.629649913624988</v>
      </c>
      <c r="H17" s="1">
        <f t="shared" si="4"/>
        <v>93.632162483875007</v>
      </c>
    </row>
    <row r="18" spans="1:9">
      <c r="B18" s="1">
        <v>6</v>
      </c>
      <c r="C18" s="1">
        <f t="shared" si="3"/>
        <v>120.77847860999999</v>
      </c>
      <c r="D18" s="1">
        <f t="shared" si="3"/>
        <v>119.1520928975</v>
      </c>
      <c r="E18" s="1">
        <f t="shared" si="3"/>
        <v>122.40486439999999</v>
      </c>
      <c r="F18" s="1">
        <f t="shared" si="3"/>
        <v>122.86295110875001</v>
      </c>
      <c r="G18" s="1">
        <f t="shared" si="4"/>
        <v>121.24262831874999</v>
      </c>
      <c r="H18" s="1">
        <f t="shared" si="4"/>
        <v>124.48327389874999</v>
      </c>
    </row>
    <row r="19" spans="1:9">
      <c r="B19" s="1">
        <v>7</v>
      </c>
      <c r="C19" s="1">
        <f t="shared" si="3"/>
        <v>159.33583712000001</v>
      </c>
      <c r="D19" s="1">
        <f t="shared" si="3"/>
        <v>157.46108894625002</v>
      </c>
      <c r="E19" s="1">
        <f t="shared" si="3"/>
        <v>161.21058525125</v>
      </c>
      <c r="F19" s="1">
        <f t="shared" si="3"/>
        <v>158.34666648375</v>
      </c>
      <c r="G19" s="1">
        <f t="shared" si="4"/>
        <v>156.480591965</v>
      </c>
      <c r="H19" s="1">
        <f t="shared" si="4"/>
        <v>160.2127410075</v>
      </c>
    </row>
    <row r="20" spans="1:9">
      <c r="B20" s="1">
        <v>8</v>
      </c>
      <c r="C20" s="1">
        <f t="shared" si="3"/>
        <v>156.66297827874999</v>
      </c>
      <c r="D20" s="1">
        <f t="shared" si="3"/>
        <v>154.853676775</v>
      </c>
      <c r="E20" s="1">
        <f t="shared" si="3"/>
        <v>158.47227975125</v>
      </c>
      <c r="F20" s="1">
        <f t="shared" si="3"/>
        <v>155.99934131125002</v>
      </c>
      <c r="G20" s="1">
        <f t="shared" si="4"/>
        <v>154.19593377999999</v>
      </c>
      <c r="H20" s="1">
        <f t="shared" si="4"/>
        <v>157.80274884375001</v>
      </c>
    </row>
    <row r="21" spans="1:9">
      <c r="B21" s="1">
        <v>9</v>
      </c>
      <c r="C21" s="1">
        <f t="shared" si="3"/>
        <v>123.7196694875</v>
      </c>
      <c r="D21" s="1">
        <f t="shared" si="3"/>
        <v>122.10294684125</v>
      </c>
      <c r="E21" s="1">
        <f t="shared" si="3"/>
        <v>125.33639220500001</v>
      </c>
      <c r="F21" s="1">
        <f t="shared" si="3"/>
        <v>125.58258781875</v>
      </c>
      <c r="G21" s="1">
        <f t="shared" si="4"/>
        <v>123.97215824999999</v>
      </c>
      <c r="H21" s="1">
        <f t="shared" si="4"/>
        <v>127.19301738125</v>
      </c>
    </row>
    <row r="22" spans="1:9">
      <c r="B22" s="1">
        <v>10</v>
      </c>
      <c r="C22" s="1">
        <f t="shared" si="3"/>
        <v>84.889823608874991</v>
      </c>
      <c r="D22" s="1">
        <f t="shared" si="3"/>
        <v>82.907990473249995</v>
      </c>
      <c r="E22" s="1">
        <f t="shared" si="3"/>
        <v>86.871656929000011</v>
      </c>
      <c r="F22" s="1">
        <f t="shared" si="3"/>
        <v>88.832605328624993</v>
      </c>
      <c r="G22" s="1">
        <f t="shared" si="4"/>
        <v>86.802344740500004</v>
      </c>
      <c r="H22" s="1">
        <f t="shared" si="4"/>
        <v>90.862865916624997</v>
      </c>
    </row>
    <row r="23" spans="1:9">
      <c r="B23" s="1">
        <v>11</v>
      </c>
      <c r="C23" s="1">
        <f t="shared" si="3"/>
        <v>54.218144156625009</v>
      </c>
      <c r="D23" s="1">
        <f t="shared" si="3"/>
        <v>52.177492980875002</v>
      </c>
      <c r="E23" s="1">
        <f t="shared" si="3"/>
        <v>56.258795539250002</v>
      </c>
      <c r="F23" s="1">
        <f t="shared" si="3"/>
        <v>57.838658229125002</v>
      </c>
      <c r="G23" s="1">
        <f t="shared" si="4"/>
        <v>55.671276095875001</v>
      </c>
      <c r="H23" s="1">
        <f t="shared" si="4"/>
        <v>60.006040362500002</v>
      </c>
    </row>
    <row r="24" spans="1:9">
      <c r="B24" s="1">
        <v>12</v>
      </c>
      <c r="C24" s="1">
        <f t="shared" si="3"/>
        <v>40.114075058124996</v>
      </c>
      <c r="D24" s="1">
        <f t="shared" si="3"/>
        <v>38.095111220500002</v>
      </c>
      <c r="E24" s="1">
        <f t="shared" si="3"/>
        <v>42.1330391045</v>
      </c>
      <c r="F24" s="1">
        <f t="shared" si="3"/>
        <v>43.084197205625003</v>
      </c>
      <c r="G24" s="1">
        <f t="shared" si="4"/>
        <v>40.892741873875003</v>
      </c>
      <c r="H24" s="1">
        <f t="shared" si="4"/>
        <v>45.275652537625007</v>
      </c>
    </row>
    <row r="27" spans="1:9">
      <c r="A27" s="3" t="s">
        <v>12</v>
      </c>
      <c r="B27" s="3" t="s">
        <v>80</v>
      </c>
      <c r="C27" s="1" t="s">
        <v>108</v>
      </c>
      <c r="D27" s="1" t="s">
        <v>110</v>
      </c>
      <c r="E27" s="1" t="s">
        <v>111</v>
      </c>
      <c r="F27" s="1" t="s">
        <v>109</v>
      </c>
      <c r="G27" s="1" t="s">
        <v>112</v>
      </c>
      <c r="H27" s="1" t="s">
        <v>113</v>
      </c>
      <c r="I27" s="1"/>
    </row>
    <row r="28" spans="1:9">
      <c r="A28" s="3">
        <v>2004</v>
      </c>
      <c r="B28" s="3">
        <v>1</v>
      </c>
      <c r="C28" s="1">
        <v>38.642113035000001</v>
      </c>
      <c r="D28" s="1">
        <v>36.636270074999999</v>
      </c>
      <c r="E28" s="1">
        <v>40.647956202000003</v>
      </c>
      <c r="F28" s="1">
        <v>41.524227015000001</v>
      </c>
      <c r="G28" s="1">
        <v>39.342392725000003</v>
      </c>
      <c r="H28" s="1">
        <v>43.706061304999999</v>
      </c>
    </row>
    <row r="29" spans="1:9">
      <c r="A29" s="3">
        <v>2004</v>
      </c>
      <c r="B29" s="1">
        <v>2</v>
      </c>
      <c r="C29" s="1">
        <v>31.897172926</v>
      </c>
      <c r="D29" s="1">
        <v>30.095129065999998</v>
      </c>
      <c r="E29" s="1">
        <v>33.699216974000002</v>
      </c>
      <c r="F29" s="1">
        <v>34.242018864000002</v>
      </c>
      <c r="G29" s="1">
        <v>32.271698335000004</v>
      </c>
      <c r="H29" s="1">
        <v>36.212339393999997</v>
      </c>
    </row>
    <row r="30" spans="1:9">
      <c r="A30" s="3">
        <v>2004</v>
      </c>
      <c r="B30" s="1">
        <v>3</v>
      </c>
      <c r="C30" s="1">
        <v>35.052851126999997</v>
      </c>
      <c r="D30" s="1">
        <v>33.107152190999997</v>
      </c>
      <c r="E30" s="1">
        <v>36.998550264999999</v>
      </c>
      <c r="F30" s="1">
        <v>37.644374202999998</v>
      </c>
      <c r="G30" s="1">
        <v>35.519029820999997</v>
      </c>
      <c r="H30" s="1">
        <v>39.769718584000003</v>
      </c>
    </row>
    <row r="31" spans="1:9">
      <c r="A31" s="3">
        <v>2004</v>
      </c>
      <c r="B31" s="1">
        <v>4</v>
      </c>
      <c r="C31" s="1">
        <v>50.645630132000001</v>
      </c>
      <c r="D31" s="1">
        <v>48.670717148999998</v>
      </c>
      <c r="E31" s="1">
        <v>52.620543316000003</v>
      </c>
      <c r="F31" s="1">
        <v>53.940159276000003</v>
      </c>
      <c r="G31" s="1">
        <v>51.833468447999998</v>
      </c>
      <c r="H31" s="1">
        <v>56.046850104000001</v>
      </c>
    </row>
    <row r="32" spans="1:9">
      <c r="A32" s="3">
        <v>2004</v>
      </c>
      <c r="B32" s="1">
        <v>5</v>
      </c>
      <c r="C32" s="1">
        <v>93.166530191000007</v>
      </c>
      <c r="D32" s="1">
        <v>91.259649508999999</v>
      </c>
      <c r="E32" s="1">
        <v>95.073411045</v>
      </c>
      <c r="F32" s="1">
        <v>97.020627556999997</v>
      </c>
      <c r="G32" s="1">
        <v>95.088388103</v>
      </c>
      <c r="H32" s="1">
        <v>98.952867010999995</v>
      </c>
    </row>
    <row r="33" spans="1:8">
      <c r="A33" s="3">
        <v>2004</v>
      </c>
      <c r="B33" s="1">
        <v>6</v>
      </c>
      <c r="C33" s="1">
        <v>109.16032970000001</v>
      </c>
      <c r="D33" s="1">
        <v>107.50913002999999</v>
      </c>
      <c r="E33" s="1">
        <v>110.81152948</v>
      </c>
      <c r="F33" s="1">
        <v>112.06169196</v>
      </c>
      <c r="G33" s="1">
        <v>110.41201583</v>
      </c>
      <c r="H33" s="1">
        <v>113.71136808999999</v>
      </c>
    </row>
    <row r="34" spans="1:8">
      <c r="A34" s="3">
        <v>2004</v>
      </c>
      <c r="B34" s="1">
        <v>7</v>
      </c>
      <c r="C34" s="1">
        <v>151.55665268000001</v>
      </c>
      <c r="D34" s="1">
        <v>149.8916553</v>
      </c>
      <c r="E34" s="1">
        <v>153.22165003999999</v>
      </c>
      <c r="F34" s="1">
        <v>151.54373455000001</v>
      </c>
      <c r="G34" s="1">
        <v>149.87926486999999</v>
      </c>
      <c r="H34" s="1">
        <v>153.20820423000001</v>
      </c>
    </row>
    <row r="35" spans="1:8">
      <c r="A35" s="3">
        <v>2004</v>
      </c>
      <c r="B35" s="1">
        <v>8</v>
      </c>
      <c r="C35" s="1">
        <v>158.15338244</v>
      </c>
      <c r="D35" s="1">
        <v>156.30516524000001</v>
      </c>
      <c r="E35" s="1">
        <v>160.00159959999999</v>
      </c>
      <c r="F35" s="1">
        <v>157.31058698000001</v>
      </c>
      <c r="G35" s="1">
        <v>155.46860433000001</v>
      </c>
      <c r="H35" s="1">
        <v>159.15256962999999</v>
      </c>
    </row>
    <row r="36" spans="1:8">
      <c r="A36" s="3">
        <v>2004</v>
      </c>
      <c r="B36" s="1">
        <v>9</v>
      </c>
      <c r="C36" s="1">
        <v>122.88449685</v>
      </c>
      <c r="D36" s="1">
        <v>121.33545305</v>
      </c>
      <c r="E36" s="1">
        <v>124.43354072</v>
      </c>
      <c r="F36" s="1">
        <v>124.94314807000001</v>
      </c>
      <c r="G36" s="1">
        <v>123.40123862</v>
      </c>
      <c r="H36" s="1">
        <v>126.48505751</v>
      </c>
    </row>
    <row r="37" spans="1:8">
      <c r="A37" s="3">
        <v>2004</v>
      </c>
      <c r="B37" s="1">
        <v>10</v>
      </c>
      <c r="C37" s="1">
        <v>80.470539173000006</v>
      </c>
      <c r="D37" s="1">
        <v>78.444869746999998</v>
      </c>
      <c r="E37" s="1">
        <v>82.496208792000004</v>
      </c>
      <c r="F37" s="1">
        <v>84.561775076999993</v>
      </c>
      <c r="G37" s="1">
        <v>82.479299777999998</v>
      </c>
      <c r="H37" s="1">
        <v>86.644250376000002</v>
      </c>
    </row>
    <row r="38" spans="1:8">
      <c r="A38" s="3">
        <v>2004</v>
      </c>
      <c r="B38" s="1">
        <v>11</v>
      </c>
      <c r="C38" s="1">
        <v>48.555705961000001</v>
      </c>
      <c r="D38" s="1">
        <v>46.513439855999998</v>
      </c>
      <c r="E38" s="1">
        <v>50.597972276</v>
      </c>
      <c r="F38" s="1">
        <v>52.014366735000003</v>
      </c>
      <c r="G38" s="1">
        <v>49.827488950000003</v>
      </c>
      <c r="H38" s="1">
        <v>54.201244520000003</v>
      </c>
    </row>
    <row r="39" spans="1:8">
      <c r="A39" s="3">
        <v>2004</v>
      </c>
      <c r="B39" s="1">
        <v>12</v>
      </c>
      <c r="C39" s="1">
        <v>39.049858499000003</v>
      </c>
      <c r="D39" s="1">
        <v>37.039748803000002</v>
      </c>
      <c r="E39" s="1">
        <v>41.059968404000003</v>
      </c>
      <c r="F39" s="1">
        <v>41.958667198999997</v>
      </c>
      <c r="G39" s="1">
        <v>39.773488972000003</v>
      </c>
      <c r="H39" s="1">
        <v>44.143845425999999</v>
      </c>
    </row>
    <row r="40" spans="1:8">
      <c r="A40" s="3">
        <v>2005</v>
      </c>
      <c r="B40" s="1">
        <v>1</v>
      </c>
      <c r="C40" s="1">
        <v>34.510415238</v>
      </c>
      <c r="D40" s="1">
        <v>32.575478556</v>
      </c>
      <c r="E40" s="1">
        <v>36.445352120999999</v>
      </c>
      <c r="F40" s="1">
        <v>37.054217354999999</v>
      </c>
      <c r="G40" s="1">
        <v>34.939446748000002</v>
      </c>
      <c r="H40" s="1">
        <v>39.168987962999999</v>
      </c>
    </row>
    <row r="41" spans="1:8">
      <c r="A41" s="3">
        <v>2005</v>
      </c>
      <c r="B41" s="1">
        <v>2</v>
      </c>
      <c r="C41" s="1">
        <v>31.064175028000001</v>
      </c>
      <c r="D41" s="1">
        <v>29.318111677000001</v>
      </c>
      <c r="E41" s="1">
        <v>32.810238562000002</v>
      </c>
      <c r="F41" s="1">
        <v>33.353502266</v>
      </c>
      <c r="G41" s="1">
        <v>31.444859456</v>
      </c>
      <c r="H41" s="1">
        <v>35.262145076000003</v>
      </c>
    </row>
    <row r="42" spans="1:8">
      <c r="A42" s="3">
        <v>2005</v>
      </c>
      <c r="B42" s="1">
        <v>3</v>
      </c>
      <c r="C42" s="1">
        <v>35.318669268000001</v>
      </c>
      <c r="D42" s="1">
        <v>33.368038966</v>
      </c>
      <c r="E42" s="1">
        <v>37.269299771999997</v>
      </c>
      <c r="F42" s="1">
        <v>37.932824300999997</v>
      </c>
      <c r="G42" s="1">
        <v>35.802718007000003</v>
      </c>
      <c r="H42" s="1">
        <v>40.062930594999997</v>
      </c>
    </row>
    <row r="43" spans="1:8">
      <c r="A43" s="3">
        <v>2005</v>
      </c>
      <c r="B43" s="1">
        <v>4</v>
      </c>
      <c r="C43" s="1">
        <v>45.333098634000002</v>
      </c>
      <c r="D43" s="1">
        <v>43.360389982000001</v>
      </c>
      <c r="E43" s="1">
        <v>47.305807489000003</v>
      </c>
      <c r="F43" s="1">
        <v>48.471974897999999</v>
      </c>
      <c r="G43" s="1">
        <v>46.351976757000003</v>
      </c>
      <c r="H43" s="1">
        <v>50.591973037999999</v>
      </c>
    </row>
    <row r="44" spans="1:8">
      <c r="A44" s="3">
        <v>2005</v>
      </c>
      <c r="B44" s="1">
        <v>5</v>
      </c>
      <c r="C44" s="1">
        <v>76.430507337999998</v>
      </c>
      <c r="D44" s="1">
        <v>74.370536708000003</v>
      </c>
      <c r="E44" s="1">
        <v>78.490478168999999</v>
      </c>
      <c r="F44" s="1">
        <v>80.555989523999997</v>
      </c>
      <c r="G44" s="1">
        <v>78.427537888000003</v>
      </c>
      <c r="H44" s="1">
        <v>82.684441159000002</v>
      </c>
    </row>
    <row r="45" spans="1:8">
      <c r="A45" s="3">
        <v>2005</v>
      </c>
      <c r="B45" s="1">
        <v>6</v>
      </c>
      <c r="C45" s="1">
        <v>135.35814894000001</v>
      </c>
      <c r="D45" s="1">
        <v>133.60695372999999</v>
      </c>
      <c r="E45" s="1">
        <v>137.10934417999999</v>
      </c>
      <c r="F45" s="1">
        <v>136.05927088000001</v>
      </c>
      <c r="G45" s="1">
        <v>134.31566203</v>
      </c>
      <c r="H45" s="1">
        <v>137.80287973</v>
      </c>
    </row>
    <row r="46" spans="1:8">
      <c r="A46" s="3">
        <v>2005</v>
      </c>
      <c r="B46" s="1">
        <v>7</v>
      </c>
      <c r="C46" s="1">
        <v>170.04109674</v>
      </c>
      <c r="D46" s="1">
        <v>167.99148427</v>
      </c>
      <c r="E46" s="1">
        <v>172.09070912999999</v>
      </c>
      <c r="F46" s="1">
        <v>167.87743813</v>
      </c>
      <c r="G46" s="1">
        <v>165.84013482</v>
      </c>
      <c r="H46" s="1">
        <v>169.91474144</v>
      </c>
    </row>
    <row r="47" spans="1:8">
      <c r="A47" s="3">
        <v>2005</v>
      </c>
      <c r="B47" s="1">
        <v>8</v>
      </c>
      <c r="C47" s="1">
        <v>166.94241298</v>
      </c>
      <c r="D47" s="1">
        <v>164.97920382000001</v>
      </c>
      <c r="E47" s="1">
        <v>168.90562206999999</v>
      </c>
      <c r="F47" s="1">
        <v>165.17622577</v>
      </c>
      <c r="G47" s="1">
        <v>163.21911636999999</v>
      </c>
      <c r="H47" s="1">
        <v>167.13333517999999</v>
      </c>
    </row>
    <row r="48" spans="1:8">
      <c r="A48" s="3">
        <v>2005</v>
      </c>
      <c r="B48" s="1">
        <v>9</v>
      </c>
      <c r="C48" s="1">
        <v>138.20578223000001</v>
      </c>
      <c r="D48" s="1">
        <v>136.58365078</v>
      </c>
      <c r="E48" s="1">
        <v>139.82791370999999</v>
      </c>
      <c r="F48" s="1">
        <v>138.87316852000001</v>
      </c>
      <c r="G48" s="1">
        <v>137.25271875000001</v>
      </c>
      <c r="H48" s="1">
        <v>140.49361829</v>
      </c>
    </row>
    <row r="49" spans="1:8">
      <c r="A49" s="3">
        <v>2005</v>
      </c>
      <c r="B49" s="1">
        <v>10</v>
      </c>
      <c r="C49" s="1">
        <v>92.282668459999996</v>
      </c>
      <c r="D49" s="1">
        <v>90.374258366999996</v>
      </c>
      <c r="E49" s="1">
        <v>94.191078719000004</v>
      </c>
      <c r="F49" s="1">
        <v>95.885111879999997</v>
      </c>
      <c r="G49" s="1">
        <v>93.937953496999995</v>
      </c>
      <c r="H49" s="1">
        <v>97.832270262999998</v>
      </c>
    </row>
    <row r="50" spans="1:8">
      <c r="A50" s="3">
        <v>2005</v>
      </c>
      <c r="B50" s="1">
        <v>11</v>
      </c>
      <c r="C50" s="1">
        <v>53.036522263000002</v>
      </c>
      <c r="D50" s="1">
        <v>51.005739237999997</v>
      </c>
      <c r="E50" s="1">
        <v>55.067305494000003</v>
      </c>
      <c r="F50" s="1">
        <v>56.587627267999999</v>
      </c>
      <c r="G50" s="1">
        <v>54.427065911</v>
      </c>
      <c r="H50" s="1">
        <v>58.748188624999997</v>
      </c>
    </row>
    <row r="51" spans="1:8">
      <c r="A51" s="3">
        <v>2005</v>
      </c>
      <c r="B51" s="1">
        <v>12</v>
      </c>
      <c r="C51" s="1">
        <v>38.424087249000003</v>
      </c>
      <c r="D51" s="1">
        <v>36.427318393999997</v>
      </c>
      <c r="E51" s="1">
        <v>40.420856311000001</v>
      </c>
      <c r="F51" s="1">
        <v>41.274047293000002</v>
      </c>
      <c r="G51" s="1">
        <v>39.102005728000002</v>
      </c>
      <c r="H51" s="1">
        <v>43.446088858000003</v>
      </c>
    </row>
    <row r="52" spans="1:8">
      <c r="A52" s="3">
        <v>2006</v>
      </c>
      <c r="B52" s="1">
        <v>1</v>
      </c>
      <c r="C52" s="1">
        <v>36.017422258000003</v>
      </c>
      <c r="D52" s="1">
        <v>34.054170116000002</v>
      </c>
      <c r="E52" s="1">
        <v>37.980674602999997</v>
      </c>
      <c r="F52" s="1">
        <v>38.690303004</v>
      </c>
      <c r="G52" s="1">
        <v>36.548095478999997</v>
      </c>
      <c r="H52" s="1">
        <v>40.832510528</v>
      </c>
    </row>
    <row r="53" spans="1:8">
      <c r="A53" s="3">
        <v>2006</v>
      </c>
      <c r="B53" s="1">
        <v>2</v>
      </c>
      <c r="C53" s="1">
        <v>32.368648895</v>
      </c>
      <c r="D53" s="1">
        <v>30.599095483999999</v>
      </c>
      <c r="E53" s="1">
        <v>34.138202489999998</v>
      </c>
      <c r="F53" s="1">
        <v>34.767415296999999</v>
      </c>
      <c r="G53" s="1">
        <v>32.836267511000003</v>
      </c>
      <c r="H53" s="1">
        <v>36.698563083000003</v>
      </c>
    </row>
    <row r="54" spans="1:8">
      <c r="A54" s="3">
        <v>2006</v>
      </c>
      <c r="B54" s="1">
        <v>3</v>
      </c>
      <c r="C54" s="1">
        <v>34.443359491000002</v>
      </c>
      <c r="D54" s="1">
        <v>32.510363908999999</v>
      </c>
      <c r="E54" s="1">
        <v>36.376355273000001</v>
      </c>
      <c r="F54" s="1">
        <v>36.979971945999999</v>
      </c>
      <c r="G54" s="1">
        <v>34.867261427000003</v>
      </c>
      <c r="H54" s="1">
        <v>39.092682465000003</v>
      </c>
    </row>
    <row r="55" spans="1:8">
      <c r="A55" s="3">
        <v>2006</v>
      </c>
      <c r="B55" s="1">
        <v>4</v>
      </c>
      <c r="C55" s="1">
        <v>52.539458093</v>
      </c>
      <c r="D55" s="1">
        <v>50.540074419</v>
      </c>
      <c r="E55" s="1">
        <v>54.538841969000003</v>
      </c>
      <c r="F55" s="1">
        <v>55.975590505</v>
      </c>
      <c r="G55" s="1">
        <v>53.848427401000002</v>
      </c>
      <c r="H55" s="1">
        <v>58.102753608</v>
      </c>
    </row>
    <row r="56" spans="1:8">
      <c r="A56" s="3">
        <v>2006</v>
      </c>
      <c r="B56" s="1">
        <v>5</v>
      </c>
      <c r="C56" s="1">
        <v>90.814137259000006</v>
      </c>
      <c r="D56" s="1">
        <v>88.871907780000001</v>
      </c>
      <c r="E56" s="1">
        <v>92.756366912000004</v>
      </c>
      <c r="F56" s="1">
        <v>94.641759471</v>
      </c>
      <c r="G56" s="1">
        <v>92.663290653000004</v>
      </c>
      <c r="H56" s="1">
        <v>96.620228288999996</v>
      </c>
    </row>
    <row r="57" spans="1:8">
      <c r="A57" s="3">
        <v>2006</v>
      </c>
      <c r="B57" s="1">
        <v>6</v>
      </c>
      <c r="C57" s="1">
        <v>129.90646552000001</v>
      </c>
      <c r="D57" s="1">
        <v>128.29409756000001</v>
      </c>
      <c r="E57" s="1">
        <v>131.51883352999999</v>
      </c>
      <c r="F57" s="1">
        <v>131.27833186999999</v>
      </c>
      <c r="G57" s="1">
        <v>129.66891828000001</v>
      </c>
      <c r="H57" s="1">
        <v>132.88774545999999</v>
      </c>
    </row>
    <row r="58" spans="1:8">
      <c r="A58" s="3">
        <v>2006</v>
      </c>
      <c r="B58" s="1">
        <v>7</v>
      </c>
      <c r="C58" s="1">
        <v>178.05397529999999</v>
      </c>
      <c r="D58" s="1">
        <v>175.7804715</v>
      </c>
      <c r="E58" s="1">
        <v>180.32747898</v>
      </c>
      <c r="F58" s="1">
        <v>174.87108418</v>
      </c>
      <c r="G58" s="1">
        <v>172.62270196</v>
      </c>
      <c r="H58" s="1">
        <v>177.11946641</v>
      </c>
    </row>
    <row r="59" spans="1:8">
      <c r="A59" s="3">
        <v>2006</v>
      </c>
      <c r="B59" s="1">
        <v>8</v>
      </c>
      <c r="C59" s="1">
        <v>155.23015588999999</v>
      </c>
      <c r="D59" s="1">
        <v>153.33288823000001</v>
      </c>
      <c r="E59" s="1">
        <v>157.12742352000001</v>
      </c>
      <c r="F59" s="1">
        <v>154.54820502000001</v>
      </c>
      <c r="G59" s="1">
        <v>152.67072601000001</v>
      </c>
      <c r="H59" s="1">
        <v>156.42568403000001</v>
      </c>
    </row>
    <row r="60" spans="1:8">
      <c r="A60" s="3">
        <v>2006</v>
      </c>
      <c r="B60" s="1">
        <v>9</v>
      </c>
      <c r="C60" s="1">
        <v>115.62295546</v>
      </c>
      <c r="D60" s="1">
        <v>114.008244</v>
      </c>
      <c r="E60" s="1">
        <v>117.23766701</v>
      </c>
      <c r="F60" s="1">
        <v>118.11204956</v>
      </c>
      <c r="G60" s="1">
        <v>116.50077321000001</v>
      </c>
      <c r="H60" s="1">
        <v>119.72332591</v>
      </c>
    </row>
    <row r="61" spans="1:8">
      <c r="A61" s="3">
        <v>2006</v>
      </c>
      <c r="B61" s="1">
        <v>10</v>
      </c>
      <c r="C61" s="1">
        <v>78.771503831999993</v>
      </c>
      <c r="D61" s="1">
        <v>76.737289887000003</v>
      </c>
      <c r="E61" s="1">
        <v>80.805717971999997</v>
      </c>
      <c r="F61" s="1">
        <v>82.838058128</v>
      </c>
      <c r="G61" s="1">
        <v>80.741021301999993</v>
      </c>
      <c r="H61" s="1">
        <v>84.935094954999997</v>
      </c>
    </row>
    <row r="62" spans="1:8">
      <c r="A62" s="3">
        <v>2006</v>
      </c>
      <c r="B62" s="1">
        <v>11</v>
      </c>
      <c r="C62" s="1">
        <v>59.363326303000001</v>
      </c>
      <c r="D62" s="1">
        <v>57.324417842000003</v>
      </c>
      <c r="E62" s="1">
        <v>61.402234968000002</v>
      </c>
      <c r="F62" s="1">
        <v>63.117270951999998</v>
      </c>
      <c r="G62" s="1">
        <v>60.966612552999997</v>
      </c>
      <c r="H62" s="1">
        <v>65.267929351999996</v>
      </c>
    </row>
    <row r="63" spans="1:8">
      <c r="A63" s="3">
        <v>2006</v>
      </c>
      <c r="B63" s="1">
        <v>12</v>
      </c>
      <c r="C63" s="1">
        <v>40.780281537999997</v>
      </c>
      <c r="D63" s="1">
        <v>38.759928391999999</v>
      </c>
      <c r="E63" s="1">
        <v>42.800634891999998</v>
      </c>
      <c r="F63" s="1">
        <v>43.773890833999999</v>
      </c>
      <c r="G63" s="1">
        <v>41.582852944999999</v>
      </c>
      <c r="H63" s="1">
        <v>45.964928724000004</v>
      </c>
    </row>
    <row r="64" spans="1:8">
      <c r="A64" s="3">
        <v>2007</v>
      </c>
      <c r="B64" s="1">
        <v>1</v>
      </c>
      <c r="C64" s="1">
        <v>35.175643848999997</v>
      </c>
      <c r="D64" s="1">
        <v>33.232770875999996</v>
      </c>
      <c r="E64" s="1">
        <v>37.118517023999999</v>
      </c>
      <c r="F64" s="1">
        <v>37.766723896999999</v>
      </c>
      <c r="G64" s="1">
        <v>35.645460987</v>
      </c>
      <c r="H64" s="1">
        <v>39.887986806000001</v>
      </c>
    </row>
    <row r="65" spans="1:8">
      <c r="A65" s="3">
        <v>2007</v>
      </c>
      <c r="B65" s="1">
        <v>2</v>
      </c>
      <c r="C65" s="1">
        <v>29.855188904999999</v>
      </c>
      <c r="D65" s="1">
        <v>28.134401178000001</v>
      </c>
      <c r="E65" s="1">
        <v>31.575976811</v>
      </c>
      <c r="F65" s="1">
        <v>32.035477346</v>
      </c>
      <c r="G65" s="1">
        <v>30.151994546000001</v>
      </c>
      <c r="H65" s="1">
        <v>33.918960145</v>
      </c>
    </row>
    <row r="66" spans="1:8">
      <c r="A66" s="3">
        <v>2007</v>
      </c>
      <c r="B66" s="1">
        <v>3</v>
      </c>
      <c r="C66" s="1">
        <v>35.276402292</v>
      </c>
      <c r="D66" s="1">
        <v>33.326532780000001</v>
      </c>
      <c r="E66" s="1">
        <v>37.226272006000002</v>
      </c>
      <c r="F66" s="1">
        <v>37.887011534000003</v>
      </c>
      <c r="G66" s="1">
        <v>35.757633986000002</v>
      </c>
      <c r="H66" s="1">
        <v>40.016389081</v>
      </c>
    </row>
    <row r="67" spans="1:8">
      <c r="A67" s="3">
        <v>2007</v>
      </c>
      <c r="B67" s="1">
        <v>4</v>
      </c>
      <c r="C67" s="1">
        <v>35.806239521000002</v>
      </c>
      <c r="D67" s="1">
        <v>33.899273612999998</v>
      </c>
      <c r="E67" s="1">
        <v>37.713205627999997</v>
      </c>
      <c r="F67" s="1">
        <v>38.445928856000002</v>
      </c>
      <c r="G67" s="1">
        <v>36.368265538000003</v>
      </c>
      <c r="H67" s="1">
        <v>40.523592174999997</v>
      </c>
    </row>
    <row r="68" spans="1:8">
      <c r="A68" s="3">
        <v>2007</v>
      </c>
      <c r="B68" s="1">
        <v>5</v>
      </c>
      <c r="C68" s="1">
        <v>87.559114201</v>
      </c>
      <c r="D68" s="1">
        <v>85.617098612000007</v>
      </c>
      <c r="E68" s="1">
        <v>89.501129965999993</v>
      </c>
      <c r="F68" s="1">
        <v>91.348844485000001</v>
      </c>
      <c r="G68" s="1">
        <v>89.361597662999998</v>
      </c>
      <c r="H68" s="1">
        <v>93.336091307000004</v>
      </c>
    </row>
    <row r="69" spans="1:8">
      <c r="A69" s="3">
        <v>2007</v>
      </c>
      <c r="B69" s="1">
        <v>6</v>
      </c>
      <c r="C69" s="1">
        <v>119.9142099</v>
      </c>
      <c r="D69" s="1">
        <v>118.30066687</v>
      </c>
      <c r="E69" s="1">
        <v>121.52775301</v>
      </c>
      <c r="F69" s="1">
        <v>122.12411467</v>
      </c>
      <c r="G69" s="1">
        <v>120.52060727999999</v>
      </c>
      <c r="H69" s="1">
        <v>123.72762206</v>
      </c>
    </row>
    <row r="70" spans="1:8">
      <c r="A70" s="3">
        <v>2007</v>
      </c>
      <c r="B70" s="1">
        <v>7</v>
      </c>
      <c r="C70" s="1">
        <v>146.30268168000001</v>
      </c>
      <c r="D70" s="1">
        <v>144.59470206</v>
      </c>
      <c r="E70" s="1">
        <v>148.01066132</v>
      </c>
      <c r="F70" s="1">
        <v>146.66733305</v>
      </c>
      <c r="G70" s="1">
        <v>144.96381965</v>
      </c>
      <c r="H70" s="1">
        <v>148.37084646</v>
      </c>
    </row>
    <row r="71" spans="1:8">
      <c r="A71" s="3">
        <v>2007</v>
      </c>
      <c r="B71" s="1">
        <v>8</v>
      </c>
      <c r="C71" s="1">
        <v>152.94898047000001</v>
      </c>
      <c r="D71" s="1">
        <v>151.11637529999999</v>
      </c>
      <c r="E71" s="1">
        <v>154.78158561999999</v>
      </c>
      <c r="F71" s="1">
        <v>152.56010753000001</v>
      </c>
      <c r="G71" s="1">
        <v>150.735197</v>
      </c>
      <c r="H71" s="1">
        <v>154.38501807</v>
      </c>
    </row>
    <row r="72" spans="1:8">
      <c r="A72" s="3">
        <v>2007</v>
      </c>
      <c r="B72" s="1">
        <v>9</v>
      </c>
      <c r="C72" s="1">
        <v>121.88805791</v>
      </c>
      <c r="D72" s="1">
        <v>120.26703377</v>
      </c>
      <c r="E72" s="1">
        <v>123.50908214</v>
      </c>
      <c r="F72" s="1">
        <v>123.88678758</v>
      </c>
      <c r="G72" s="1">
        <v>122.27173066</v>
      </c>
      <c r="H72" s="1">
        <v>125.50184449</v>
      </c>
    </row>
    <row r="73" spans="1:8">
      <c r="A73" s="3">
        <v>2007</v>
      </c>
      <c r="B73" s="1">
        <v>10</v>
      </c>
      <c r="C73" s="1">
        <v>94.193930373000001</v>
      </c>
      <c r="D73" s="1">
        <v>92.301861622999994</v>
      </c>
      <c r="E73" s="1">
        <v>96.085999290999993</v>
      </c>
      <c r="F73" s="1">
        <v>97.994286946000003</v>
      </c>
      <c r="G73" s="1">
        <v>96.078467855</v>
      </c>
      <c r="H73" s="1">
        <v>99.910106037000006</v>
      </c>
    </row>
    <row r="74" spans="1:8">
      <c r="A74" s="3">
        <v>2007</v>
      </c>
      <c r="B74" s="1">
        <v>11</v>
      </c>
      <c r="C74" s="1">
        <v>48.653677389999999</v>
      </c>
      <c r="D74" s="1">
        <v>46.624889156000002</v>
      </c>
      <c r="E74" s="1">
        <v>50.682465829999998</v>
      </c>
      <c r="F74" s="1">
        <v>52.071786072999998</v>
      </c>
      <c r="G74" s="1">
        <v>49.900123659999998</v>
      </c>
      <c r="H74" s="1">
        <v>54.243448485999998</v>
      </c>
    </row>
    <row r="75" spans="1:8">
      <c r="A75" s="3">
        <v>2007</v>
      </c>
      <c r="B75" s="1">
        <v>12</v>
      </c>
      <c r="C75" s="1">
        <v>39.595972281999998</v>
      </c>
      <c r="D75" s="1">
        <v>37.575325184</v>
      </c>
      <c r="E75" s="1">
        <v>41.616619589999999</v>
      </c>
      <c r="F75" s="1">
        <v>42.552519894</v>
      </c>
      <c r="G75" s="1">
        <v>40.357097957000001</v>
      </c>
      <c r="H75" s="1">
        <v>44.747941832000002</v>
      </c>
    </row>
    <row r="76" spans="1:8">
      <c r="A76" s="3">
        <v>2008</v>
      </c>
      <c r="B76" s="1">
        <v>1</v>
      </c>
      <c r="C76" s="1">
        <v>39.320600026999998</v>
      </c>
      <c r="D76" s="1">
        <v>37.303767921000002</v>
      </c>
      <c r="E76" s="1">
        <v>41.337432342</v>
      </c>
      <c r="F76" s="1">
        <v>42.256797210999999</v>
      </c>
      <c r="G76" s="1">
        <v>40.064749098</v>
      </c>
      <c r="H76" s="1">
        <v>44.448845323999997</v>
      </c>
    </row>
    <row r="77" spans="1:8">
      <c r="A77" s="3">
        <v>2008</v>
      </c>
      <c r="B77" s="3">
        <v>2</v>
      </c>
      <c r="C77" s="1">
        <v>36.152930861999998</v>
      </c>
      <c r="D77" s="1">
        <v>34.275708539</v>
      </c>
      <c r="E77" s="1">
        <v>38.030153380000002</v>
      </c>
      <c r="F77" s="1">
        <v>38.851195318999999</v>
      </c>
      <c r="G77" s="1">
        <v>36.809196348999997</v>
      </c>
      <c r="H77" s="1">
        <v>40.893194289</v>
      </c>
    </row>
    <row r="78" spans="1:8">
      <c r="A78" s="3">
        <v>2008</v>
      </c>
      <c r="B78" s="3">
        <v>3</v>
      </c>
      <c r="C78" s="1">
        <v>38.198621590000002</v>
      </c>
      <c r="D78" s="1">
        <v>36.198808780999997</v>
      </c>
      <c r="E78" s="1">
        <v>40.198434605000003</v>
      </c>
      <c r="F78" s="1">
        <v>41.048219574000001</v>
      </c>
      <c r="G78" s="1">
        <v>38.871680001000001</v>
      </c>
      <c r="H78" s="1">
        <v>43.224759147</v>
      </c>
    </row>
    <row r="79" spans="1:8">
      <c r="A79" s="3">
        <v>2008</v>
      </c>
      <c r="B79" s="3">
        <v>4</v>
      </c>
      <c r="C79" s="1">
        <v>41.466158319000002</v>
      </c>
      <c r="D79" s="1">
        <v>39.503100596000003</v>
      </c>
      <c r="E79" s="1">
        <v>43.429216244999999</v>
      </c>
      <c r="F79" s="1">
        <v>44.450997407999999</v>
      </c>
      <c r="G79" s="1">
        <v>42.328568459000003</v>
      </c>
      <c r="H79" s="1">
        <v>46.573426357000002</v>
      </c>
    </row>
    <row r="80" spans="1:8">
      <c r="A80" s="3">
        <v>2008</v>
      </c>
      <c r="B80" s="3">
        <v>5</v>
      </c>
      <c r="C80" s="1">
        <v>80.203748250000004</v>
      </c>
      <c r="D80" s="1">
        <v>78.171696229000005</v>
      </c>
      <c r="E80" s="1">
        <v>82.235800467999994</v>
      </c>
      <c r="F80" s="1">
        <v>84.340763073999995</v>
      </c>
      <c r="G80" s="1">
        <v>82.253335864999997</v>
      </c>
      <c r="H80" s="1">
        <v>86.428190283000006</v>
      </c>
    </row>
    <row r="81" spans="1:8">
      <c r="A81" s="3">
        <v>2008</v>
      </c>
      <c r="B81" s="3">
        <v>6</v>
      </c>
      <c r="C81" s="1">
        <v>121.91282459999999</v>
      </c>
      <c r="D81" s="1">
        <v>120.34347717999999</v>
      </c>
      <c r="E81" s="1">
        <v>123.4821721</v>
      </c>
      <c r="F81" s="1">
        <v>124.02900991</v>
      </c>
      <c r="G81" s="1">
        <v>122.46781382</v>
      </c>
      <c r="H81" s="1">
        <v>125.59020599999999</v>
      </c>
    </row>
    <row r="82" spans="1:8">
      <c r="A82" s="3">
        <v>2008</v>
      </c>
      <c r="B82" s="3">
        <v>7</v>
      </c>
      <c r="C82" s="1">
        <v>156.82678917999999</v>
      </c>
      <c r="D82" s="1">
        <v>155.16120423000001</v>
      </c>
      <c r="E82" s="1">
        <v>158.49237410000001</v>
      </c>
      <c r="F82" s="1">
        <v>156.35157874000001</v>
      </c>
      <c r="G82" s="1">
        <v>154.67746778</v>
      </c>
      <c r="H82" s="1">
        <v>158.02568970999999</v>
      </c>
    </row>
    <row r="83" spans="1:8">
      <c r="A83" s="3">
        <v>2008</v>
      </c>
      <c r="B83" s="3">
        <v>8</v>
      </c>
      <c r="C83" s="1">
        <v>143.78020748</v>
      </c>
      <c r="D83" s="1">
        <v>142.23467711999999</v>
      </c>
      <c r="E83" s="1">
        <v>145.32573786</v>
      </c>
      <c r="F83" s="1">
        <v>144.61186850000001</v>
      </c>
      <c r="G83" s="1">
        <v>143.06831679999999</v>
      </c>
      <c r="H83" s="1">
        <v>146.15542019</v>
      </c>
    </row>
    <row r="84" spans="1:8">
      <c r="A84" s="3">
        <v>2008</v>
      </c>
      <c r="B84" s="3">
        <v>9</v>
      </c>
      <c r="C84" s="1">
        <v>119.97515031</v>
      </c>
      <c r="D84" s="1">
        <v>118.36840026</v>
      </c>
      <c r="E84" s="1">
        <v>121.58190044</v>
      </c>
      <c r="F84" s="1">
        <v>122.14276803</v>
      </c>
      <c r="G84" s="1">
        <v>120.53960324000001</v>
      </c>
      <c r="H84" s="1">
        <v>123.74593281</v>
      </c>
    </row>
    <row r="85" spans="1:8">
      <c r="A85" s="3">
        <v>2008</v>
      </c>
      <c r="B85" s="3">
        <v>10</v>
      </c>
      <c r="C85" s="1">
        <v>83.030283773999997</v>
      </c>
      <c r="D85" s="1">
        <v>81.023929026999994</v>
      </c>
      <c r="E85" s="1">
        <v>85.036638713000002</v>
      </c>
      <c r="F85" s="1">
        <v>87.114920022000007</v>
      </c>
      <c r="G85" s="1">
        <v>85.059667398000002</v>
      </c>
      <c r="H85" s="1">
        <v>89.170172644999994</v>
      </c>
    </row>
    <row r="86" spans="1:8">
      <c r="A86" s="3">
        <v>2008</v>
      </c>
      <c r="B86" s="3">
        <v>11</v>
      </c>
      <c r="C86" s="1">
        <v>55.196368890000002</v>
      </c>
      <c r="D86" s="1">
        <v>53.201787574000001</v>
      </c>
      <c r="E86" s="1">
        <v>57.190950407999999</v>
      </c>
      <c r="F86" s="1">
        <v>58.676689959999997</v>
      </c>
      <c r="G86" s="1">
        <v>56.560998192</v>
      </c>
      <c r="H86" s="1">
        <v>60.792381728000002</v>
      </c>
    </row>
    <row r="87" spans="1:8">
      <c r="A87" s="3">
        <v>2008</v>
      </c>
      <c r="B87" s="3">
        <v>12</v>
      </c>
      <c r="C87" s="1">
        <v>40.139605226</v>
      </c>
      <c r="D87" s="1">
        <v>38.111658718999998</v>
      </c>
      <c r="E87" s="1">
        <v>42.167551942000003</v>
      </c>
      <c r="F87" s="1">
        <v>43.135719821000002</v>
      </c>
      <c r="G87" s="1">
        <v>40.933911281</v>
      </c>
      <c r="H87" s="1">
        <v>45.337528360999997</v>
      </c>
    </row>
    <row r="88" spans="1:8">
      <c r="A88" s="3">
        <v>2009</v>
      </c>
      <c r="B88" s="3">
        <v>1</v>
      </c>
      <c r="C88" s="1">
        <v>40.200772002000001</v>
      </c>
      <c r="D88" s="1">
        <v>38.171645824999999</v>
      </c>
      <c r="E88" s="1">
        <v>42.229898388999999</v>
      </c>
      <c r="F88" s="1">
        <v>43.202245091000002</v>
      </c>
      <c r="G88" s="1">
        <v>40.999291280000001</v>
      </c>
      <c r="H88" s="1">
        <v>45.405198900999999</v>
      </c>
    </row>
    <row r="89" spans="1:8">
      <c r="A89" s="3">
        <v>2009</v>
      </c>
      <c r="B89" s="3">
        <v>2</v>
      </c>
      <c r="C89" s="1">
        <v>34.936061011</v>
      </c>
      <c r="D89" s="1">
        <v>33.123153817000002</v>
      </c>
      <c r="E89" s="1">
        <v>36.748968392000002</v>
      </c>
      <c r="F89" s="1">
        <v>37.543493550999997</v>
      </c>
      <c r="G89" s="1">
        <v>35.571538646999997</v>
      </c>
      <c r="H89" s="1">
        <v>39.515448454999998</v>
      </c>
    </row>
    <row r="90" spans="1:8">
      <c r="A90" s="3">
        <v>2009</v>
      </c>
      <c r="B90" s="3">
        <v>3</v>
      </c>
      <c r="C90" s="1">
        <v>38.163684332999999</v>
      </c>
      <c r="D90" s="1">
        <v>36.164497738000001</v>
      </c>
      <c r="E90" s="1">
        <v>40.162871136</v>
      </c>
      <c r="F90" s="1">
        <v>41.010349189000003</v>
      </c>
      <c r="G90" s="1">
        <v>38.834407900000002</v>
      </c>
      <c r="H90" s="1">
        <v>43.186290477999997</v>
      </c>
    </row>
    <row r="91" spans="1:8">
      <c r="A91" s="3">
        <v>2009</v>
      </c>
      <c r="B91" s="3">
        <v>4</v>
      </c>
      <c r="C91" s="1">
        <v>52.618271694999997</v>
      </c>
      <c r="D91" s="1">
        <v>50.647455291999997</v>
      </c>
      <c r="E91" s="1">
        <v>54.589088298</v>
      </c>
      <c r="F91" s="1">
        <v>55.927881042000003</v>
      </c>
      <c r="G91" s="1">
        <v>53.828710315999999</v>
      </c>
      <c r="H91" s="1">
        <v>58.027051769000003</v>
      </c>
    </row>
    <row r="92" spans="1:8">
      <c r="A92" s="3">
        <v>2009</v>
      </c>
      <c r="B92" s="3">
        <v>5</v>
      </c>
      <c r="C92" s="1">
        <v>86.798627248000003</v>
      </c>
      <c r="D92" s="1">
        <v>84.810720333999996</v>
      </c>
      <c r="E92" s="1">
        <v>88.786534348999993</v>
      </c>
      <c r="F92" s="1">
        <v>90.935653439000006</v>
      </c>
      <c r="G92" s="1">
        <v>88.912139011999997</v>
      </c>
      <c r="H92" s="1">
        <v>92.959167864999998</v>
      </c>
    </row>
    <row r="93" spans="1:8">
      <c r="A93" s="3">
        <v>2009</v>
      </c>
      <c r="B93" s="3">
        <v>6</v>
      </c>
      <c r="C93" s="1">
        <v>109.49093538</v>
      </c>
      <c r="D93" s="1">
        <v>107.82498674</v>
      </c>
      <c r="E93" s="1">
        <v>111.15688412999999</v>
      </c>
      <c r="F93" s="1">
        <v>112.37113336</v>
      </c>
      <c r="G93" s="1">
        <v>110.70647803999999</v>
      </c>
      <c r="H93" s="1">
        <v>114.03578869</v>
      </c>
    </row>
    <row r="94" spans="1:8">
      <c r="A94" s="3">
        <v>2009</v>
      </c>
      <c r="B94" s="3">
        <v>7</v>
      </c>
      <c r="C94" s="1">
        <v>136.6218892</v>
      </c>
      <c r="D94" s="1">
        <v>135.04231644000001</v>
      </c>
      <c r="E94" s="1">
        <v>138.20146199999999</v>
      </c>
      <c r="F94" s="1">
        <v>138.02169207</v>
      </c>
      <c r="G94" s="1">
        <v>136.45144278999999</v>
      </c>
      <c r="H94" s="1">
        <v>139.59194134000001</v>
      </c>
    </row>
    <row r="95" spans="1:8">
      <c r="A95" s="3">
        <v>2009</v>
      </c>
      <c r="B95" s="3">
        <v>8</v>
      </c>
      <c r="C95" s="1">
        <v>161.52896416999999</v>
      </c>
      <c r="D95" s="1">
        <v>159.63122862</v>
      </c>
      <c r="E95" s="1">
        <v>163.42669966</v>
      </c>
      <c r="F95" s="1">
        <v>160.32565331999999</v>
      </c>
      <c r="G95" s="1">
        <v>158.43417980999999</v>
      </c>
      <c r="H95" s="1">
        <v>162.21712683000001</v>
      </c>
    </row>
    <row r="96" spans="1:8">
      <c r="A96" s="3">
        <v>2009</v>
      </c>
      <c r="B96" s="3">
        <v>9</v>
      </c>
      <c r="C96" s="1">
        <v>111.87349325</v>
      </c>
      <c r="D96" s="1">
        <v>110.25846496</v>
      </c>
      <c r="E96" s="1">
        <v>113.48852165</v>
      </c>
      <c r="F96" s="1">
        <v>114.72059064</v>
      </c>
      <c r="G96" s="1">
        <v>113.11470670999999</v>
      </c>
      <c r="H96" s="1">
        <v>116.32647457</v>
      </c>
    </row>
    <row r="97" spans="1:8">
      <c r="A97" s="3">
        <v>2009</v>
      </c>
      <c r="B97" s="3">
        <v>10</v>
      </c>
      <c r="C97" s="1">
        <v>72.812030007999994</v>
      </c>
      <c r="D97" s="1">
        <v>70.720190694999999</v>
      </c>
      <c r="E97" s="1">
        <v>74.903869528000001</v>
      </c>
      <c r="F97" s="1">
        <v>76.979166321999998</v>
      </c>
      <c r="G97" s="1">
        <v>74.808749026000001</v>
      </c>
      <c r="H97" s="1">
        <v>79.149583617999994</v>
      </c>
    </row>
    <row r="98" spans="1:8">
      <c r="A98" s="3">
        <v>2009</v>
      </c>
      <c r="B98" s="3">
        <v>11</v>
      </c>
      <c r="C98" s="1">
        <v>59.312128446999999</v>
      </c>
      <c r="D98" s="1">
        <v>57.236920425000001</v>
      </c>
      <c r="E98" s="1">
        <v>61.387336679000001</v>
      </c>
      <c r="F98" s="1">
        <v>63.212759740000003</v>
      </c>
      <c r="G98" s="1">
        <v>61.025161636</v>
      </c>
      <c r="H98" s="1">
        <v>65.400357842999995</v>
      </c>
    </row>
    <row r="99" spans="1:8">
      <c r="A99" s="3">
        <v>2009</v>
      </c>
      <c r="B99" s="3">
        <v>12</v>
      </c>
      <c r="C99" s="1">
        <v>44.279249319999998</v>
      </c>
      <c r="D99" s="1">
        <v>42.209284273999998</v>
      </c>
      <c r="E99" s="1">
        <v>46.349214578999998</v>
      </c>
      <c r="F99" s="1">
        <v>47.537887431999998</v>
      </c>
      <c r="G99" s="1">
        <v>45.303070022999997</v>
      </c>
      <c r="H99" s="1">
        <v>49.772704840999999</v>
      </c>
    </row>
    <row r="100" spans="1:8">
      <c r="A100" s="3">
        <v>2010</v>
      </c>
      <c r="B100" s="3">
        <v>1</v>
      </c>
      <c r="C100" s="1">
        <v>39.329991956999997</v>
      </c>
      <c r="D100" s="1">
        <v>37.313425416000001</v>
      </c>
      <c r="E100" s="1">
        <v>41.346558706000003</v>
      </c>
      <c r="F100" s="1">
        <v>42.265892170999997</v>
      </c>
      <c r="G100" s="1">
        <v>40.074201197999997</v>
      </c>
      <c r="H100" s="1">
        <v>44.457583143999997</v>
      </c>
    </row>
    <row r="101" spans="1:8">
      <c r="A101" s="3">
        <v>2010</v>
      </c>
      <c r="B101" s="3">
        <v>2</v>
      </c>
      <c r="C101" s="1">
        <v>32.543147193000003</v>
      </c>
      <c r="D101" s="1">
        <v>30.769624315000002</v>
      </c>
      <c r="E101" s="1">
        <v>34.316670254000002</v>
      </c>
      <c r="F101" s="1">
        <v>34.958445286</v>
      </c>
      <c r="G101" s="1">
        <v>33.023280900000003</v>
      </c>
      <c r="H101" s="1">
        <v>36.893609671999997</v>
      </c>
    </row>
    <row r="102" spans="1:8">
      <c r="A102" s="3">
        <v>2010</v>
      </c>
      <c r="B102" s="3">
        <v>3</v>
      </c>
      <c r="C102" s="1">
        <v>38.427723686999997</v>
      </c>
      <c r="D102" s="1">
        <v>36.424639196999998</v>
      </c>
      <c r="E102" s="1">
        <v>40.430808384000002</v>
      </c>
      <c r="F102" s="1">
        <v>41.294509953999999</v>
      </c>
      <c r="G102" s="1">
        <v>39.115048197</v>
      </c>
      <c r="H102" s="1">
        <v>43.473971712000001</v>
      </c>
    </row>
    <row r="103" spans="1:8">
      <c r="A103" s="3">
        <v>2010</v>
      </c>
      <c r="B103" s="3">
        <v>4</v>
      </c>
      <c r="C103" s="1">
        <v>58.784435664999997</v>
      </c>
      <c r="D103" s="1">
        <v>56.736831827000003</v>
      </c>
      <c r="E103" s="1">
        <v>60.832039709</v>
      </c>
      <c r="F103" s="1">
        <v>62.571340540000001</v>
      </c>
      <c r="G103" s="1">
        <v>60.411517111000002</v>
      </c>
      <c r="H103" s="1">
        <v>64.731163968999994</v>
      </c>
    </row>
    <row r="104" spans="1:8">
      <c r="A104" s="3">
        <v>2010</v>
      </c>
      <c r="B104" s="3">
        <v>5</v>
      </c>
      <c r="C104" s="1">
        <v>94.788185405999997</v>
      </c>
      <c r="D104" s="1">
        <v>92.902240782000007</v>
      </c>
      <c r="E104" s="1">
        <v>96.674130194</v>
      </c>
      <c r="F104" s="1">
        <v>98.437455188000001</v>
      </c>
      <c r="G104" s="1">
        <v>96.522557230999993</v>
      </c>
      <c r="H104" s="1">
        <v>100.35235314000001</v>
      </c>
    </row>
    <row r="105" spans="1:8">
      <c r="A105" s="3">
        <v>2010</v>
      </c>
      <c r="B105" s="3">
        <v>6</v>
      </c>
      <c r="C105" s="1">
        <v>124.59504656</v>
      </c>
      <c r="D105" s="1">
        <v>123.02935994000001</v>
      </c>
      <c r="E105" s="1">
        <v>126.16073325000001</v>
      </c>
      <c r="F105" s="1">
        <v>126.50050118</v>
      </c>
      <c r="G105" s="1">
        <v>124.94185489</v>
      </c>
      <c r="H105" s="1">
        <v>128.05914745999999</v>
      </c>
    </row>
    <row r="106" spans="1:8">
      <c r="A106" s="3">
        <v>2010</v>
      </c>
      <c r="B106" s="3">
        <v>7</v>
      </c>
      <c r="C106" s="1">
        <v>176.41274480999999</v>
      </c>
      <c r="D106" s="1">
        <v>174.15737111000001</v>
      </c>
      <c r="E106" s="1">
        <v>178.66811841000001</v>
      </c>
      <c r="F106" s="1">
        <v>173.41152396999999</v>
      </c>
      <c r="G106" s="1">
        <v>171.17820361</v>
      </c>
      <c r="H106" s="1">
        <v>175.64484433999999</v>
      </c>
    </row>
    <row r="107" spans="1:8">
      <c r="A107" s="3">
        <v>2010</v>
      </c>
      <c r="B107" s="3">
        <v>8</v>
      </c>
      <c r="C107" s="1">
        <v>158.34512089</v>
      </c>
      <c r="D107" s="1">
        <v>156.55353138000001</v>
      </c>
      <c r="E107" s="1">
        <v>160.13671037</v>
      </c>
      <c r="F107" s="1">
        <v>157.56577318000001</v>
      </c>
      <c r="G107" s="1">
        <v>155.77745608000001</v>
      </c>
      <c r="H107" s="1">
        <v>159.35409028000001</v>
      </c>
    </row>
    <row r="108" spans="1:8">
      <c r="A108" s="3">
        <v>2010</v>
      </c>
      <c r="B108" s="3">
        <v>9</v>
      </c>
      <c r="C108" s="1">
        <v>128.29103863</v>
      </c>
      <c r="D108" s="1">
        <v>126.56411614</v>
      </c>
      <c r="E108" s="1">
        <v>130.01796117000001</v>
      </c>
      <c r="F108" s="1">
        <v>129.63397452000001</v>
      </c>
      <c r="G108" s="1">
        <v>127.92264572000001</v>
      </c>
      <c r="H108" s="1">
        <v>131.34530330999999</v>
      </c>
    </row>
    <row r="109" spans="1:8">
      <c r="A109" s="3">
        <v>2010</v>
      </c>
      <c r="B109" s="3">
        <v>10</v>
      </c>
      <c r="C109" s="1">
        <v>83.445763423000002</v>
      </c>
      <c r="D109" s="1">
        <v>81.433457430000004</v>
      </c>
      <c r="E109" s="1">
        <v>85.458069602999998</v>
      </c>
      <c r="F109" s="1">
        <v>87.419763137000004</v>
      </c>
      <c r="G109" s="1">
        <v>85.354458635</v>
      </c>
      <c r="H109" s="1">
        <v>89.485067638999993</v>
      </c>
    </row>
    <row r="110" spans="1:8">
      <c r="A110" s="3">
        <v>2010</v>
      </c>
      <c r="B110" s="3">
        <v>11</v>
      </c>
      <c r="C110" s="1">
        <v>52.039808729000001</v>
      </c>
      <c r="D110" s="1">
        <v>49.984144354000001</v>
      </c>
      <c r="E110" s="1">
        <v>54.095473314000003</v>
      </c>
      <c r="F110" s="1">
        <v>55.651972246</v>
      </c>
      <c r="G110" s="1">
        <v>53.462031549999999</v>
      </c>
      <c r="H110" s="1">
        <v>57.841912942</v>
      </c>
    </row>
    <row r="111" spans="1:8">
      <c r="A111" s="3">
        <v>2010</v>
      </c>
      <c r="B111" s="3">
        <v>12</v>
      </c>
      <c r="C111" s="1">
        <v>36.145222707000002</v>
      </c>
      <c r="D111" s="1">
        <v>34.184951490000003</v>
      </c>
      <c r="E111" s="1">
        <v>38.105494127999997</v>
      </c>
      <c r="F111" s="1">
        <v>38.813809778</v>
      </c>
      <c r="G111" s="1">
        <v>36.675802103999999</v>
      </c>
      <c r="H111" s="1">
        <v>40.951817452</v>
      </c>
    </row>
    <row r="112" spans="1:8">
      <c r="A112" s="3">
        <v>2011</v>
      </c>
      <c r="B112" s="3">
        <v>1</v>
      </c>
      <c r="C112" s="1">
        <v>33.739078886999998</v>
      </c>
      <c r="D112" s="1">
        <v>31.819126116</v>
      </c>
      <c r="E112" s="1">
        <v>35.659031857999999</v>
      </c>
      <c r="F112" s="1">
        <v>36.213672303999999</v>
      </c>
      <c r="G112" s="1">
        <v>34.113617296999998</v>
      </c>
      <c r="H112" s="1">
        <v>38.313727309999997</v>
      </c>
    </row>
    <row r="113" spans="1:8">
      <c r="A113" s="3">
        <v>2011</v>
      </c>
      <c r="B113" s="3">
        <v>2</v>
      </c>
      <c r="C113" s="1">
        <v>31.374921755999999</v>
      </c>
      <c r="D113" s="1">
        <v>29.622874123999999</v>
      </c>
      <c r="E113" s="1">
        <v>33.126969570999997</v>
      </c>
      <c r="F113" s="1">
        <v>33.691194752999998</v>
      </c>
      <c r="G113" s="1">
        <v>31.776716967999999</v>
      </c>
      <c r="H113" s="1">
        <v>35.605672538</v>
      </c>
    </row>
    <row r="114" spans="1:8">
      <c r="A114" s="3">
        <v>2011</v>
      </c>
      <c r="B114" s="3">
        <v>3</v>
      </c>
      <c r="C114" s="1">
        <v>35.470884458999997</v>
      </c>
      <c r="D114" s="1">
        <v>33.517401053999997</v>
      </c>
      <c r="E114" s="1">
        <v>37.424368066</v>
      </c>
      <c r="F114" s="1">
        <v>38.098066871</v>
      </c>
      <c r="G114" s="1">
        <v>35.965198248999997</v>
      </c>
      <c r="H114" s="1">
        <v>40.230935494000001</v>
      </c>
    </row>
    <row r="115" spans="1:8">
      <c r="A115" s="3">
        <v>2011</v>
      </c>
      <c r="B115" s="3">
        <v>4</v>
      </c>
      <c r="C115" s="1">
        <v>42.842163083999999</v>
      </c>
      <c r="D115" s="1">
        <v>40.908198927000001</v>
      </c>
      <c r="E115" s="1">
        <v>44.776127439</v>
      </c>
      <c r="F115" s="1">
        <v>45.763648322000002</v>
      </c>
      <c r="G115" s="1">
        <v>43.676604959000002</v>
      </c>
      <c r="H115" s="1">
        <v>47.850691683999997</v>
      </c>
    </row>
    <row r="116" spans="1:8">
      <c r="A116" s="3">
        <v>2011</v>
      </c>
      <c r="B116" s="3">
        <v>5</v>
      </c>
      <c r="C116" s="1">
        <v>91.977810912999999</v>
      </c>
      <c r="D116" s="1">
        <v>90.053600869999997</v>
      </c>
      <c r="E116" s="1">
        <v>93.902021128000001</v>
      </c>
      <c r="F116" s="1">
        <v>95.766156855999995</v>
      </c>
      <c r="G116" s="1">
        <v>93.808352893999995</v>
      </c>
      <c r="H116" s="1">
        <v>97.723960817000005</v>
      </c>
    </row>
    <row r="117" spans="1:8">
      <c r="A117" s="3">
        <v>2011</v>
      </c>
      <c r="B117" s="3">
        <v>6</v>
      </c>
      <c r="C117" s="1">
        <v>115.88986828</v>
      </c>
      <c r="D117" s="1">
        <v>114.30807113</v>
      </c>
      <c r="E117" s="1">
        <v>117.47166552</v>
      </c>
      <c r="F117" s="1">
        <v>118.47955503999999</v>
      </c>
      <c r="G117" s="1">
        <v>116.90767638</v>
      </c>
      <c r="H117" s="1">
        <v>120.0514337</v>
      </c>
    </row>
    <row r="118" spans="1:8">
      <c r="A118" s="3">
        <v>2011</v>
      </c>
      <c r="B118" s="3">
        <v>7</v>
      </c>
      <c r="C118" s="1">
        <v>158.87086737000001</v>
      </c>
      <c r="D118" s="1">
        <v>157.06950666</v>
      </c>
      <c r="E118" s="1">
        <v>160.67222803000001</v>
      </c>
      <c r="F118" s="1">
        <v>158.02894717999999</v>
      </c>
      <c r="G118" s="1">
        <v>156.23170024000001</v>
      </c>
      <c r="H118" s="1">
        <v>159.82619413</v>
      </c>
    </row>
    <row r="119" spans="1:8">
      <c r="A119" s="3">
        <v>2011</v>
      </c>
      <c r="B119" s="3">
        <v>8</v>
      </c>
      <c r="C119" s="1">
        <v>156.37460191</v>
      </c>
      <c r="D119" s="1">
        <v>154.67634448999999</v>
      </c>
      <c r="E119" s="1">
        <v>158.07285931000001</v>
      </c>
      <c r="F119" s="1">
        <v>155.89631019000001</v>
      </c>
      <c r="G119" s="1">
        <v>154.19387384000001</v>
      </c>
      <c r="H119" s="1">
        <v>157.59874654000001</v>
      </c>
    </row>
    <row r="120" spans="1:8">
      <c r="A120" s="3">
        <v>2011</v>
      </c>
      <c r="B120" s="3">
        <v>9</v>
      </c>
      <c r="C120" s="1">
        <v>131.01638126</v>
      </c>
      <c r="D120" s="1">
        <v>129.43821177000001</v>
      </c>
      <c r="E120" s="1">
        <v>132.59455080000001</v>
      </c>
      <c r="F120" s="1">
        <v>132.34821563</v>
      </c>
      <c r="G120" s="1">
        <v>130.77384909</v>
      </c>
      <c r="H120" s="1">
        <v>133.92258215999999</v>
      </c>
    </row>
    <row r="121" spans="1:8">
      <c r="A121" s="3">
        <v>2011</v>
      </c>
      <c r="B121" s="3">
        <v>10</v>
      </c>
      <c r="C121" s="1">
        <v>94.111869827999996</v>
      </c>
      <c r="D121" s="1">
        <v>92.228067010000004</v>
      </c>
      <c r="E121" s="1">
        <v>95.995672814000002</v>
      </c>
      <c r="F121" s="1">
        <v>97.867761117000001</v>
      </c>
      <c r="G121" s="1">
        <v>95.959140433000002</v>
      </c>
      <c r="H121" s="1">
        <v>99.776381799999996</v>
      </c>
    </row>
    <row r="122" spans="1:8">
      <c r="A122" s="3">
        <v>2011</v>
      </c>
      <c r="B122" s="3">
        <v>11</v>
      </c>
      <c r="C122" s="1">
        <v>57.587615270000001</v>
      </c>
      <c r="D122" s="1">
        <v>55.528605401999997</v>
      </c>
      <c r="E122" s="1">
        <v>59.646625344999997</v>
      </c>
      <c r="F122" s="1">
        <v>61.376792858999998</v>
      </c>
      <c r="G122" s="1">
        <v>59.200726314999997</v>
      </c>
      <c r="H122" s="1">
        <v>63.552859404000003</v>
      </c>
    </row>
    <row r="123" spans="1:8">
      <c r="A123" s="3">
        <v>2011</v>
      </c>
      <c r="B123" s="3">
        <v>12</v>
      </c>
      <c r="C123" s="1">
        <v>42.498323644000003</v>
      </c>
      <c r="D123" s="1">
        <v>40.452674508000001</v>
      </c>
      <c r="E123" s="1">
        <v>44.54397299</v>
      </c>
      <c r="F123" s="1">
        <v>45.627035394000004</v>
      </c>
      <c r="G123" s="1">
        <v>43.413705981</v>
      </c>
      <c r="H123" s="1">
        <v>47.840364807</v>
      </c>
    </row>
  </sheetData>
  <phoneticPr fontId="8" type="noConversion"/>
  <pageMargins left="0.75" right="0.75" top="1" bottom="1" header="0.5" footer="0.5"/>
  <pageSetup orientation="portrait"/>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5"/>
  <sheetViews>
    <sheetView workbookViewId="0">
      <selection activeCell="Q1" sqref="Q1:AD1"/>
    </sheetView>
  </sheetViews>
  <sheetFormatPr baseColWidth="10" defaultColWidth="9.1640625" defaultRowHeight="12" x14ac:dyDescent="0"/>
  <cols>
    <col min="1" max="1" width="30.33203125" style="2" bestFit="1" customWidth="1"/>
    <col min="2" max="2" width="3.33203125" style="3" bestFit="1" customWidth="1"/>
    <col min="3" max="13" width="3.5" style="3" bestFit="1" customWidth="1"/>
    <col min="14" max="14" width="10.1640625" style="2" bestFit="1" customWidth="1"/>
    <col min="15" max="16" width="9.1640625" style="2"/>
    <col min="17" max="17" width="4.5" style="2" bestFit="1" customWidth="1"/>
    <col min="18" max="29" width="3.5" style="2" bestFit="1" customWidth="1"/>
    <col min="30" max="30" width="10.1640625" style="2" bestFit="1" customWidth="1"/>
    <col min="31" max="16384" width="9.1640625" style="2"/>
  </cols>
  <sheetData>
    <row r="1" spans="1:30">
      <c r="A1" s="19">
        <v>2004</v>
      </c>
      <c r="B1" s="20" t="s">
        <v>0</v>
      </c>
      <c r="C1" s="20" t="s">
        <v>1</v>
      </c>
      <c r="D1" s="20" t="s">
        <v>2</v>
      </c>
      <c r="E1" s="20" t="s">
        <v>3</v>
      </c>
      <c r="F1" s="20" t="s">
        <v>4</v>
      </c>
      <c r="G1" s="20" t="s">
        <v>5</v>
      </c>
      <c r="H1" s="20" t="s">
        <v>6</v>
      </c>
      <c r="I1" s="20" t="s">
        <v>7</v>
      </c>
      <c r="J1" s="20" t="s">
        <v>8</v>
      </c>
      <c r="K1" s="20" t="s">
        <v>9</v>
      </c>
      <c r="L1" s="20" t="s">
        <v>10</v>
      </c>
      <c r="M1" s="20" t="s">
        <v>11</v>
      </c>
      <c r="N1" s="2" t="s">
        <v>64</v>
      </c>
      <c r="Q1" s="57" t="s">
        <v>75</v>
      </c>
      <c r="R1" s="58"/>
      <c r="S1" s="58"/>
      <c r="T1" s="58"/>
      <c r="U1" s="58"/>
      <c r="V1" s="58"/>
      <c r="W1" s="58"/>
      <c r="X1" s="58"/>
      <c r="Y1" s="58"/>
      <c r="Z1" s="58"/>
      <c r="AA1" s="58"/>
      <c r="AB1" s="58"/>
      <c r="AC1" s="58"/>
      <c r="AD1" s="58"/>
    </row>
    <row r="2" spans="1:30">
      <c r="A2" s="19" t="s">
        <v>75</v>
      </c>
      <c r="B2" s="20"/>
      <c r="C2" s="20">
        <v>257.42239518667071</v>
      </c>
      <c r="D2" s="20">
        <v>314.56319322895058</v>
      </c>
      <c r="E2" s="20">
        <v>286.35048723088903</v>
      </c>
      <c r="F2" s="20">
        <v>292.83488766407731</v>
      </c>
      <c r="G2" s="20">
        <v>323.81551942591062</v>
      </c>
      <c r="H2" s="20">
        <v>387.5512936211058</v>
      </c>
      <c r="I2" s="20">
        <v>289.62889834611576</v>
      </c>
      <c r="J2" s="20">
        <v>272.65393562126155</v>
      </c>
      <c r="K2" s="20">
        <v>298.23119475298779</v>
      </c>
      <c r="L2" s="20">
        <v>304.5707515916456</v>
      </c>
      <c r="M2" s="20">
        <v>286.129689068495</v>
      </c>
      <c r="N2" s="21">
        <f>AVERAGE(B2:M2)</f>
        <v>301.25020415800998</v>
      </c>
      <c r="Q2" s="22" t="s">
        <v>12</v>
      </c>
      <c r="R2" s="23" t="s">
        <v>0</v>
      </c>
      <c r="S2" s="23" t="s">
        <v>1</v>
      </c>
      <c r="T2" s="23" t="s">
        <v>2</v>
      </c>
      <c r="U2" s="23" t="s">
        <v>3</v>
      </c>
      <c r="V2" s="23" t="s">
        <v>4</v>
      </c>
      <c r="W2" s="23" t="s">
        <v>5</v>
      </c>
      <c r="X2" s="23" t="s">
        <v>6</v>
      </c>
      <c r="Y2" s="23" t="s">
        <v>7</v>
      </c>
      <c r="Z2" s="23" t="s">
        <v>8</v>
      </c>
      <c r="AA2" s="23" t="s">
        <v>9</v>
      </c>
      <c r="AB2" s="23" t="s">
        <v>10</v>
      </c>
      <c r="AC2" s="23" t="s">
        <v>11</v>
      </c>
      <c r="AD2" s="24" t="s">
        <v>64</v>
      </c>
    </row>
    <row r="3" spans="1:30">
      <c r="A3" s="19" t="s">
        <v>66</v>
      </c>
      <c r="B3" s="20"/>
      <c r="C3" s="20">
        <v>208.35221157621805</v>
      </c>
      <c r="D3" s="20">
        <v>241.44367377053842</v>
      </c>
      <c r="E3" s="20">
        <v>231.35054817118183</v>
      </c>
      <c r="F3" s="20">
        <v>219.47690619027964</v>
      </c>
      <c r="G3" s="20">
        <v>253.06648903896101</v>
      </c>
      <c r="H3" s="20">
        <v>281.19016921794531</v>
      </c>
      <c r="I3" s="20">
        <v>221.46232326652688</v>
      </c>
      <c r="J3" s="20">
        <v>199.18467187361728</v>
      </c>
      <c r="K3" s="20">
        <v>234.8638885311959</v>
      </c>
      <c r="L3" s="20">
        <v>247.09257395722773</v>
      </c>
      <c r="M3" s="20">
        <v>231.81864027545717</v>
      </c>
      <c r="N3" s="21">
        <f>AVERAGE(B3:M3)</f>
        <v>233.57291780628628</v>
      </c>
      <c r="Q3" s="25">
        <f>A1</f>
        <v>2004</v>
      </c>
      <c r="R3" s="26"/>
      <c r="S3" s="26">
        <f t="shared" ref="S3:AD3" si="0">C2</f>
        <v>257.42239518667071</v>
      </c>
      <c r="T3" s="26">
        <f t="shared" si="0"/>
        <v>314.56319322895058</v>
      </c>
      <c r="U3" s="26">
        <f t="shared" si="0"/>
        <v>286.35048723088903</v>
      </c>
      <c r="V3" s="26">
        <f t="shared" si="0"/>
        <v>292.83488766407731</v>
      </c>
      <c r="W3" s="26">
        <f t="shared" si="0"/>
        <v>323.81551942591062</v>
      </c>
      <c r="X3" s="26">
        <f t="shared" si="0"/>
        <v>387.5512936211058</v>
      </c>
      <c r="Y3" s="26">
        <f t="shared" si="0"/>
        <v>289.62889834611576</v>
      </c>
      <c r="Z3" s="26">
        <f t="shared" si="0"/>
        <v>272.65393562126155</v>
      </c>
      <c r="AA3" s="26">
        <f t="shared" si="0"/>
        <v>298.23119475298779</v>
      </c>
      <c r="AB3" s="26">
        <f t="shared" si="0"/>
        <v>304.5707515916456</v>
      </c>
      <c r="AC3" s="26">
        <f t="shared" si="0"/>
        <v>286.129689068495</v>
      </c>
      <c r="AD3" s="27">
        <f t="shared" si="0"/>
        <v>301.25020415800998</v>
      </c>
    </row>
    <row r="4" spans="1:30">
      <c r="A4" s="19" t="s">
        <v>67</v>
      </c>
      <c r="B4" s="20"/>
      <c r="C4" s="20">
        <v>203.93801471363631</v>
      </c>
      <c r="D4" s="20">
        <v>218.74208990583227</v>
      </c>
      <c r="E4" s="20">
        <v>217.09051965112479</v>
      </c>
      <c r="F4" s="20">
        <v>195.32511999496936</v>
      </c>
      <c r="G4" s="20">
        <v>246.1811191428651</v>
      </c>
      <c r="H4" s="20">
        <v>263.48568936454114</v>
      </c>
      <c r="I4" s="20">
        <v>190.59120739324101</v>
      </c>
      <c r="J4" s="20">
        <v>151.74309550898303</v>
      </c>
      <c r="K4" s="20">
        <v>195.2685956653965</v>
      </c>
      <c r="L4" s="20">
        <v>245.20784084303216</v>
      </c>
      <c r="M4" s="20">
        <v>212.93421504221925</v>
      </c>
      <c r="N4" s="21">
        <f>AVERAGE(B4:M4)</f>
        <v>212.77340974780373</v>
      </c>
      <c r="Q4" s="25">
        <f>A8</f>
        <v>2005</v>
      </c>
      <c r="R4" s="26">
        <f t="shared" ref="R4:AD4" si="1">B9</f>
        <v>298.00863020529459</v>
      </c>
      <c r="S4" s="26">
        <f t="shared" si="1"/>
        <v>253.59993739930499</v>
      </c>
      <c r="T4" s="26">
        <f t="shared" si="1"/>
        <v>292.64058528117056</v>
      </c>
      <c r="U4" s="26">
        <f t="shared" si="1"/>
        <v>275.55080751187143</v>
      </c>
      <c r="V4" s="26">
        <f t="shared" si="1"/>
        <v>251.23828025433829</v>
      </c>
      <c r="W4" s="26">
        <f t="shared" si="1"/>
        <v>278.30106942265166</v>
      </c>
      <c r="X4" s="26">
        <f t="shared" si="1"/>
        <v>308.88779726277403</v>
      </c>
      <c r="Y4" s="26">
        <f t="shared" si="1"/>
        <v>289.25972381859293</v>
      </c>
      <c r="Z4" s="26">
        <f t="shared" si="1"/>
        <v>269.03708508271717</v>
      </c>
      <c r="AA4" s="26">
        <f t="shared" si="1"/>
        <v>280.08158580419729</v>
      </c>
      <c r="AB4" s="26">
        <f t="shared" si="1"/>
        <v>290.36724740116148</v>
      </c>
      <c r="AC4" s="26">
        <f t="shared" si="1"/>
        <v>279.68944826778545</v>
      </c>
      <c r="AD4" s="27">
        <f t="shared" si="1"/>
        <v>280.55518314265498</v>
      </c>
    </row>
    <row r="5" spans="1:30">
      <c r="A5" s="19" t="s">
        <v>68</v>
      </c>
      <c r="B5" s="20"/>
      <c r="C5" s="20">
        <v>4.4141968625817594</v>
      </c>
      <c r="D5" s="20">
        <v>22.70158386470619</v>
      </c>
      <c r="E5" s="20">
        <v>14.260028520057041</v>
      </c>
      <c r="F5" s="20">
        <v>24.151786195310283</v>
      </c>
      <c r="G5" s="20">
        <v>6.8853698960959182</v>
      </c>
      <c r="H5" s="20">
        <v>17.704479853404152</v>
      </c>
      <c r="I5" s="20">
        <v>30.871115873285884</v>
      </c>
      <c r="J5" s="20">
        <v>47.441576364634216</v>
      </c>
      <c r="K5" s="20">
        <v>39.595292865799408</v>
      </c>
      <c r="L5" s="20">
        <v>1.8847331141955732</v>
      </c>
      <c r="M5" s="20">
        <v>18.884425233237931</v>
      </c>
      <c r="N5" s="21">
        <f>AVERAGE(B5:M5)</f>
        <v>20.799508058482576</v>
      </c>
      <c r="Q5" s="25">
        <f>A15</f>
        <v>2006</v>
      </c>
      <c r="R5" s="26">
        <f t="shared" ref="R5:AD5" si="2">B16</f>
        <v>285.31185267498739</v>
      </c>
      <c r="S5" s="26">
        <f t="shared" si="2"/>
        <v>262.09095153233045</v>
      </c>
      <c r="T5" s="26">
        <f t="shared" si="2"/>
        <v>332.79405590150213</v>
      </c>
      <c r="U5" s="26">
        <f t="shared" si="2"/>
        <v>290.93425708218939</v>
      </c>
      <c r="V5" s="26">
        <f t="shared" si="2"/>
        <v>314.40951770792435</v>
      </c>
      <c r="W5" s="26">
        <f t="shared" si="2"/>
        <v>306.72044250071406</v>
      </c>
      <c r="X5" s="26">
        <f t="shared" si="2"/>
        <v>304.3464206586533</v>
      </c>
      <c r="Y5" s="26">
        <f t="shared" si="2"/>
        <v>313.13242113663716</v>
      </c>
      <c r="Z5" s="26">
        <f t="shared" si="2"/>
        <v>273.40111660280303</v>
      </c>
      <c r="AA5" s="26">
        <f t="shared" si="2"/>
        <v>283.266378498569</v>
      </c>
      <c r="AB5" s="26">
        <f t="shared" si="2"/>
        <v>312.80387347099474</v>
      </c>
      <c r="AC5" s="26">
        <f t="shared" si="2"/>
        <v>343.13624182803915</v>
      </c>
      <c r="AD5" s="27">
        <f t="shared" si="2"/>
        <v>301.86229413294535</v>
      </c>
    </row>
    <row r="6" spans="1:30">
      <c r="A6" s="19" t="s">
        <v>69</v>
      </c>
      <c r="B6" s="20"/>
      <c r="C6" s="20">
        <v>49.070183610452695</v>
      </c>
      <c r="D6" s="20">
        <v>73.119519458412142</v>
      </c>
      <c r="E6" s="20">
        <v>54.999939059707188</v>
      </c>
      <c r="F6" s="20">
        <v>73.357981473797707</v>
      </c>
      <c r="G6" s="20">
        <v>70.74903038694967</v>
      </c>
      <c r="H6" s="20">
        <v>106.36112440316049</v>
      </c>
      <c r="I6" s="20">
        <v>68.16657507958891</v>
      </c>
      <c r="J6" s="20">
        <v>73.469263747644305</v>
      </c>
      <c r="K6" s="20">
        <v>63.367306221791935</v>
      </c>
      <c r="L6" s="20">
        <v>57.478177634417946</v>
      </c>
      <c r="M6" s="20">
        <v>54.311048793037756</v>
      </c>
      <c r="N6" s="21">
        <f>AVERAGE(B6:M6)</f>
        <v>67.677286351723708</v>
      </c>
      <c r="Q6" s="25">
        <f>A22</f>
        <v>2007</v>
      </c>
      <c r="R6" s="26">
        <f t="shared" ref="R6:AD6" si="3">B23</f>
        <v>296.08856938511599</v>
      </c>
      <c r="S6" s="26">
        <f t="shared" si="3"/>
        <v>286.00074294165682</v>
      </c>
      <c r="T6" s="26">
        <f t="shared" si="3"/>
        <v>303.81650506890753</v>
      </c>
      <c r="U6" s="26">
        <f t="shared" si="3"/>
        <v>257.56017324000459</v>
      </c>
      <c r="V6" s="26">
        <f t="shared" si="3"/>
        <v>310.75310013867897</v>
      </c>
      <c r="W6" s="26">
        <f t="shared" si="3"/>
        <v>302.65775631266365</v>
      </c>
      <c r="X6" s="26">
        <f t="shared" si="3"/>
        <v>308.77121583303</v>
      </c>
      <c r="Y6" s="26">
        <f t="shared" si="3"/>
        <v>283.9958956271189</v>
      </c>
      <c r="Z6" s="26">
        <f t="shared" si="3"/>
        <v>261.43385620104578</v>
      </c>
      <c r="AA6" s="26">
        <f t="shared" si="3"/>
        <v>284.53287675806121</v>
      </c>
      <c r="AB6" s="26">
        <f t="shared" si="3"/>
        <v>304.2351383848067</v>
      </c>
      <c r="AC6" s="26">
        <f t="shared" si="3"/>
        <v>293.14400509142899</v>
      </c>
      <c r="AD6" s="27">
        <f t="shared" si="3"/>
        <v>291.08248624854326</v>
      </c>
    </row>
    <row r="7" spans="1:30">
      <c r="Q7" s="25">
        <f>A29</f>
        <v>2008</v>
      </c>
      <c r="R7" s="26">
        <f>B30</f>
        <v>350.95426316208756</v>
      </c>
      <c r="S7" s="26"/>
      <c r="T7" s="26">
        <f t="shared" ref="T7:AD7" si="4">D30</f>
        <v>381.78475217349296</v>
      </c>
      <c r="U7" s="26">
        <f t="shared" si="4"/>
        <v>358.18761096211654</v>
      </c>
      <c r="V7" s="26">
        <f t="shared" si="4"/>
        <v>328.92390571105932</v>
      </c>
      <c r="W7" s="26">
        <f t="shared" si="4"/>
        <v>353.4810773325251</v>
      </c>
      <c r="X7" s="26">
        <f t="shared" si="4"/>
        <v>400.9404941886807</v>
      </c>
      <c r="Y7" s="26">
        <f t="shared" si="4"/>
        <v>354.29467440131464</v>
      </c>
      <c r="Z7" s="26">
        <f t="shared" si="4"/>
        <v>310.88734542141447</v>
      </c>
      <c r="AA7" s="26">
        <f t="shared" si="4"/>
        <v>308.40663390728491</v>
      </c>
      <c r="AB7" s="26">
        <f t="shared" si="4"/>
        <v>369.53487012387126</v>
      </c>
      <c r="AC7" s="26">
        <f t="shared" si="4"/>
        <v>328.9549940923244</v>
      </c>
      <c r="AD7" s="27">
        <f t="shared" si="4"/>
        <v>349.66823831601567</v>
      </c>
    </row>
    <row r="8" spans="1:30">
      <c r="A8" s="19">
        <v>2005</v>
      </c>
      <c r="B8" s="28" t="s">
        <v>0</v>
      </c>
      <c r="C8" s="28" t="s">
        <v>1</v>
      </c>
      <c r="D8" s="28" t="s">
        <v>2</v>
      </c>
      <c r="E8" s="28" t="s">
        <v>3</v>
      </c>
      <c r="F8" s="28" t="s">
        <v>4</v>
      </c>
      <c r="G8" s="28" t="s">
        <v>5</v>
      </c>
      <c r="H8" s="28" t="s">
        <v>6</v>
      </c>
      <c r="I8" s="28" t="s">
        <v>7</v>
      </c>
      <c r="J8" s="28" t="s">
        <v>8</v>
      </c>
      <c r="K8" s="28" t="s">
        <v>9</v>
      </c>
      <c r="L8" s="28" t="s">
        <v>10</v>
      </c>
      <c r="M8" s="28" t="s">
        <v>11</v>
      </c>
      <c r="N8" s="2" t="s">
        <v>64</v>
      </c>
      <c r="Q8" s="25">
        <f>A36</f>
        <v>2009</v>
      </c>
      <c r="R8" s="26">
        <f t="shared" ref="R8:AD8" si="5">B37</f>
        <v>384.73461562307745</v>
      </c>
      <c r="S8" s="26">
        <f t="shared" si="5"/>
        <v>259.38838202462733</v>
      </c>
      <c r="T8" s="26">
        <f t="shared" si="5"/>
        <v>315.13020290997849</v>
      </c>
      <c r="U8" s="26">
        <f t="shared" si="5"/>
        <v>284.41099617241969</v>
      </c>
      <c r="V8" s="26">
        <f t="shared" si="5"/>
        <v>377.33699399022731</v>
      </c>
      <c r="W8" s="26">
        <f t="shared" si="5"/>
        <v>303.21240129659748</v>
      </c>
      <c r="X8" s="26">
        <f t="shared" si="5"/>
        <v>324.53090547206739</v>
      </c>
      <c r="Y8" s="26">
        <f t="shared" si="5"/>
        <v>325.58013833976383</v>
      </c>
      <c r="Z8" s="26">
        <f t="shared" si="5"/>
        <v>321.57397648128631</v>
      </c>
      <c r="AA8" s="26">
        <f t="shared" si="5"/>
        <v>308.41617238790036</v>
      </c>
      <c r="AB8" s="26">
        <f t="shared" si="5"/>
        <v>303.57274389762455</v>
      </c>
      <c r="AC8" s="26">
        <f t="shared" si="5"/>
        <v>318.23550826588837</v>
      </c>
      <c r="AD8" s="27">
        <f t="shared" si="5"/>
        <v>318.84358640512153</v>
      </c>
    </row>
    <row r="9" spans="1:30">
      <c r="A9" s="19" t="s">
        <v>65</v>
      </c>
      <c r="B9" s="1">
        <v>298.00863020529459</v>
      </c>
      <c r="C9" s="1">
        <v>253.59993739930499</v>
      </c>
      <c r="D9" s="1">
        <v>292.64058528117056</v>
      </c>
      <c r="E9" s="1">
        <v>275.55080751187143</v>
      </c>
      <c r="F9" s="1">
        <v>251.23828025433829</v>
      </c>
      <c r="G9" s="1">
        <v>278.30106942265166</v>
      </c>
      <c r="H9" s="1">
        <v>308.88779726277403</v>
      </c>
      <c r="I9" s="1">
        <v>289.25972381859293</v>
      </c>
      <c r="J9" s="1">
        <v>269.03708508271717</v>
      </c>
      <c r="K9" s="1">
        <v>280.08158580419729</v>
      </c>
      <c r="L9" s="1">
        <v>290.36724740116148</v>
      </c>
      <c r="M9" s="1">
        <v>279.68944826778545</v>
      </c>
      <c r="N9" s="21">
        <f>AVERAGE(B9:M9)</f>
        <v>280.55518314265498</v>
      </c>
      <c r="Q9" s="25">
        <f>A43</f>
        <v>2010</v>
      </c>
      <c r="R9" s="26">
        <f t="shared" ref="R9:AD9" si="6">B44</f>
        <v>298.20469897350051</v>
      </c>
      <c r="S9" s="26">
        <f t="shared" si="6"/>
        <v>303.0375291519814</v>
      </c>
      <c r="T9" s="26">
        <f t="shared" si="6"/>
        <v>280.5161165877887</v>
      </c>
      <c r="U9" s="26">
        <f t="shared" si="6"/>
        <v>268.3545538031247</v>
      </c>
      <c r="V9" s="26">
        <f t="shared" si="6"/>
        <v>322.89346629975313</v>
      </c>
      <c r="W9" s="26">
        <f t="shared" si="6"/>
        <v>336.2685357849349</v>
      </c>
      <c r="X9" s="26">
        <f t="shared" si="6"/>
        <v>310.35036429047216</v>
      </c>
      <c r="Y9" s="26">
        <f t="shared" si="6"/>
        <v>329.54920610695928</v>
      </c>
      <c r="Z9" s="26">
        <f t="shared" si="6"/>
        <v>316.16353830998258</v>
      </c>
      <c r="AA9" s="26">
        <f t="shared" si="6"/>
        <v>261.11060769130086</v>
      </c>
      <c r="AB9" s="26">
        <f t="shared" si="6"/>
        <v>305.30026872019556</v>
      </c>
      <c r="AC9" s="26">
        <f t="shared" si="6"/>
        <v>291.91990007911642</v>
      </c>
      <c r="AD9" s="27">
        <f t="shared" si="6"/>
        <v>301.97239881659249</v>
      </c>
    </row>
    <row r="10" spans="1:30">
      <c r="A10" s="19" t="s">
        <v>66</v>
      </c>
      <c r="B10" s="28"/>
      <c r="C10" s="28"/>
      <c r="D10" s="28"/>
      <c r="E10" s="28"/>
      <c r="F10" s="28"/>
      <c r="G10" s="28"/>
      <c r="H10" s="28"/>
      <c r="I10" s="28"/>
      <c r="J10" s="28"/>
      <c r="K10" s="28"/>
      <c r="L10" s="28"/>
      <c r="M10" s="28"/>
      <c r="N10" s="21"/>
    </row>
    <row r="11" spans="1:30">
      <c r="A11" s="19" t="s">
        <v>67</v>
      </c>
      <c r="B11" s="1">
        <v>199.40723642131047</v>
      </c>
      <c r="C11" s="1">
        <v>187.87450680314467</v>
      </c>
      <c r="D11" s="1">
        <v>193.77423370231358</v>
      </c>
      <c r="E11" s="1">
        <v>188.88311280896068</v>
      </c>
      <c r="F11" s="1">
        <v>176.21283105814075</v>
      </c>
      <c r="G11" s="1">
        <v>200.6101448100332</v>
      </c>
      <c r="H11" s="1">
        <v>215.78162814445287</v>
      </c>
      <c r="I11" s="1">
        <v>186.74755298228544</v>
      </c>
      <c r="J11" s="1">
        <v>160.89827051448975</v>
      </c>
      <c r="K11" s="1">
        <v>177.0236019104517</v>
      </c>
      <c r="L11" s="1">
        <v>230.40729842143449</v>
      </c>
      <c r="M11" s="1">
        <v>190.41986801922323</v>
      </c>
      <c r="N11" s="21">
        <f>AVERAGE(B11:M11)</f>
        <v>192.33669046635339</v>
      </c>
      <c r="Q11" s="2" t="s">
        <v>74</v>
      </c>
      <c r="R11" s="30">
        <f>AVERAGE(R3:R10)</f>
        <v>318.88377167067728</v>
      </c>
      <c r="S11" s="1">
        <f t="shared" ref="S11:AD11" si="7">AVERAGE(S3:S10)</f>
        <v>270.25665637276194</v>
      </c>
      <c r="T11" s="1">
        <f t="shared" si="7"/>
        <v>317.32077302168443</v>
      </c>
      <c r="U11" s="1">
        <f t="shared" si="7"/>
        <v>288.76412657180219</v>
      </c>
      <c r="V11" s="1">
        <f t="shared" si="7"/>
        <v>314.05573596657985</v>
      </c>
      <c r="W11" s="1">
        <f t="shared" si="7"/>
        <v>314.92240029657108</v>
      </c>
      <c r="X11" s="1">
        <f t="shared" si="7"/>
        <v>335.05407018954048</v>
      </c>
      <c r="Y11" s="1">
        <f t="shared" si="7"/>
        <v>312.20585111092896</v>
      </c>
      <c r="Z11" s="1">
        <f t="shared" si="7"/>
        <v>289.30726481721587</v>
      </c>
      <c r="AA11" s="1">
        <f t="shared" si="7"/>
        <v>289.14934997147162</v>
      </c>
      <c r="AB11" s="1">
        <f t="shared" si="7"/>
        <v>312.9121276557571</v>
      </c>
      <c r="AC11" s="1">
        <f t="shared" si="7"/>
        <v>305.88711238472536</v>
      </c>
      <c r="AD11" s="1">
        <f t="shared" si="7"/>
        <v>306.4620558885548</v>
      </c>
    </row>
    <row r="12" spans="1:30">
      <c r="A12" s="19" t="s">
        <v>68</v>
      </c>
      <c r="N12" s="21"/>
    </row>
    <row r="13" spans="1:30">
      <c r="A13" s="19" t="s">
        <v>69</v>
      </c>
      <c r="N13" s="21"/>
    </row>
    <row r="15" spans="1:30">
      <c r="A15" s="19">
        <v>2006</v>
      </c>
      <c r="B15" s="28" t="s">
        <v>0</v>
      </c>
      <c r="C15" s="28" t="s">
        <v>1</v>
      </c>
      <c r="D15" s="28" t="s">
        <v>2</v>
      </c>
      <c r="E15" s="28" t="s">
        <v>3</v>
      </c>
      <c r="F15" s="28" t="s">
        <v>4</v>
      </c>
      <c r="G15" s="28" t="s">
        <v>5</v>
      </c>
      <c r="H15" s="28" t="s">
        <v>6</v>
      </c>
      <c r="I15" s="28" t="s">
        <v>7</v>
      </c>
      <c r="J15" s="28" t="s">
        <v>8</v>
      </c>
      <c r="K15" s="28" t="s">
        <v>9</v>
      </c>
      <c r="L15" s="28" t="s">
        <v>10</v>
      </c>
      <c r="M15" s="28" t="s">
        <v>11</v>
      </c>
      <c r="N15" s="2" t="s">
        <v>64</v>
      </c>
    </row>
    <row r="16" spans="1:30">
      <c r="A16" s="19" t="s">
        <v>65</v>
      </c>
      <c r="B16" s="1">
        <v>285.31185267498739</v>
      </c>
      <c r="C16" s="1">
        <v>262.09095153233045</v>
      </c>
      <c r="D16" s="1">
        <v>332.79405590150213</v>
      </c>
      <c r="E16" s="1">
        <v>290.93425708218939</v>
      </c>
      <c r="F16" s="1">
        <v>314.40951770792435</v>
      </c>
      <c r="G16" s="1">
        <v>306.72044250071406</v>
      </c>
      <c r="H16" s="1">
        <v>304.3464206586533</v>
      </c>
      <c r="I16" s="1">
        <v>313.13242113663716</v>
      </c>
      <c r="J16" s="1">
        <v>273.40111660280303</v>
      </c>
      <c r="K16" s="1">
        <v>283.266378498569</v>
      </c>
      <c r="L16" s="1">
        <v>312.80387347099474</v>
      </c>
      <c r="M16" s="1">
        <v>343.13624182803915</v>
      </c>
      <c r="N16" s="21">
        <f>AVERAGE(B16:M16)</f>
        <v>301.86229413294535</v>
      </c>
    </row>
    <row r="17" spans="1:14">
      <c r="A17" s="19" t="s">
        <v>66</v>
      </c>
      <c r="B17" s="28"/>
      <c r="C17" s="28"/>
      <c r="D17" s="28"/>
      <c r="E17" s="28"/>
      <c r="F17" s="28"/>
      <c r="G17" s="28"/>
      <c r="H17" s="28"/>
      <c r="I17" s="28"/>
      <c r="J17" s="28"/>
      <c r="K17" s="28"/>
      <c r="L17" s="28"/>
      <c r="M17" s="28"/>
      <c r="N17" s="21"/>
    </row>
    <row r="18" spans="1:14">
      <c r="A18" s="19" t="s">
        <v>67</v>
      </c>
      <c r="B18" s="1">
        <v>199.69162445447398</v>
      </c>
      <c r="C18" s="1">
        <v>201.64877936593481</v>
      </c>
      <c r="D18" s="1">
        <v>185.23905993680933</v>
      </c>
      <c r="E18" s="1">
        <v>190.08602119768341</v>
      </c>
      <c r="F18" s="1">
        <v>178.07283477814818</v>
      </c>
      <c r="G18" s="1">
        <v>199.08928706746303</v>
      </c>
      <c r="H18" s="1">
        <v>220.57206507575407</v>
      </c>
      <c r="I18" s="1">
        <v>184.00788938330015</v>
      </c>
      <c r="J18" s="1">
        <v>130.88031874069446</v>
      </c>
      <c r="K18" s="1">
        <v>184.22515477509589</v>
      </c>
      <c r="L18" s="1">
        <v>246.78169014457686</v>
      </c>
      <c r="M18" s="1">
        <v>198.00296010848433</v>
      </c>
      <c r="N18" s="21">
        <f>AVERAGE(B18:M18)</f>
        <v>193.19147375236821</v>
      </c>
    </row>
    <row r="19" spans="1:14">
      <c r="A19" s="19" t="s">
        <v>68</v>
      </c>
      <c r="N19" s="21"/>
    </row>
    <row r="20" spans="1:14">
      <c r="A20" s="19" t="s">
        <v>69</v>
      </c>
      <c r="N20" s="21"/>
    </row>
    <row r="22" spans="1:14">
      <c r="A22" s="19">
        <v>2007</v>
      </c>
      <c r="B22" s="28" t="s">
        <v>0</v>
      </c>
      <c r="C22" s="28" t="s">
        <v>1</v>
      </c>
      <c r="D22" s="28" t="s">
        <v>2</v>
      </c>
      <c r="E22" s="28" t="s">
        <v>3</v>
      </c>
      <c r="F22" s="28" t="s">
        <v>4</v>
      </c>
      <c r="G22" s="28" t="s">
        <v>5</v>
      </c>
      <c r="H22" s="28" t="s">
        <v>6</v>
      </c>
      <c r="I22" s="28" t="s">
        <v>7</v>
      </c>
      <c r="J22" s="28" t="s">
        <v>8</v>
      </c>
      <c r="K22" s="28" t="s">
        <v>9</v>
      </c>
      <c r="L22" s="28" t="s">
        <v>10</v>
      </c>
      <c r="M22" s="28" t="s">
        <v>11</v>
      </c>
      <c r="N22" s="2" t="s">
        <v>64</v>
      </c>
    </row>
    <row r="23" spans="1:14">
      <c r="A23" s="19" t="s">
        <v>65</v>
      </c>
      <c r="B23" s="1">
        <v>296.08856938511599</v>
      </c>
      <c r="C23" s="1">
        <v>286.00074294165682</v>
      </c>
      <c r="D23" s="1">
        <v>303.81650506890753</v>
      </c>
      <c r="E23" s="1">
        <v>257.56017324000459</v>
      </c>
      <c r="F23" s="1">
        <v>310.75310013867897</v>
      </c>
      <c r="G23" s="1">
        <v>302.65775631266365</v>
      </c>
      <c r="H23" s="1">
        <v>308.77121583303</v>
      </c>
      <c r="I23" s="1">
        <v>283.9958956271189</v>
      </c>
      <c r="J23" s="1">
        <v>261.43385620104578</v>
      </c>
      <c r="K23" s="1">
        <v>284.53287675806121</v>
      </c>
      <c r="L23" s="1">
        <v>304.2351383848067</v>
      </c>
      <c r="M23" s="1">
        <v>293.14400509142899</v>
      </c>
      <c r="N23" s="21">
        <f>AVERAGE(B23:M23)</f>
        <v>291.08248624854326</v>
      </c>
    </row>
    <row r="24" spans="1:14">
      <c r="A24" s="19" t="s">
        <v>66</v>
      </c>
      <c r="B24" s="28"/>
      <c r="C24" s="28"/>
      <c r="D24" s="28"/>
      <c r="E24" s="28"/>
      <c r="F24" s="28"/>
      <c r="G24" s="28"/>
      <c r="H24" s="28"/>
      <c r="I24" s="28"/>
      <c r="J24" s="28"/>
      <c r="K24" s="28"/>
      <c r="L24" s="28"/>
      <c r="M24" s="28"/>
      <c r="N24" s="21"/>
    </row>
    <row r="25" spans="1:14">
      <c r="A25" s="19" t="s">
        <v>67</v>
      </c>
      <c r="B25" s="1">
        <v>192.25867511564084</v>
      </c>
      <c r="C25" s="1">
        <v>214.52572819675552</v>
      </c>
      <c r="D25" s="1">
        <v>211.01238783674151</v>
      </c>
      <c r="E25" s="1">
        <v>199.78877564592739</v>
      </c>
      <c r="F25" s="1">
        <v>219.49633642857026</v>
      </c>
      <c r="G25" s="1">
        <v>236.4218403650483</v>
      </c>
      <c r="H25" s="1">
        <v>230.17413556194634</v>
      </c>
      <c r="I25" s="1">
        <v>188.39735685169376</v>
      </c>
      <c r="J25" s="1">
        <v>141.77361688056712</v>
      </c>
      <c r="K25" s="1">
        <v>172.5193193976132</v>
      </c>
      <c r="L25" s="1">
        <v>256.06581127692169</v>
      </c>
      <c r="M25" s="1">
        <v>207.01152513416139</v>
      </c>
      <c r="N25" s="21">
        <f>AVERAGE(B25:M25)</f>
        <v>205.7871257242989</v>
      </c>
    </row>
    <row r="26" spans="1:14">
      <c r="A26" s="19" t="s">
        <v>68</v>
      </c>
      <c r="N26" s="21"/>
    </row>
    <row r="27" spans="1:14">
      <c r="A27" s="19" t="s">
        <v>69</v>
      </c>
      <c r="N27" s="21"/>
    </row>
    <row r="29" spans="1:14">
      <c r="A29" s="3">
        <v>2008</v>
      </c>
      <c r="B29" s="3" t="s">
        <v>0</v>
      </c>
      <c r="C29" s="3" t="s">
        <v>1</v>
      </c>
      <c r="D29" s="3" t="s">
        <v>2</v>
      </c>
      <c r="E29" s="3" t="s">
        <v>3</v>
      </c>
      <c r="F29" s="3" t="s">
        <v>4</v>
      </c>
      <c r="G29" s="3" t="s">
        <v>5</v>
      </c>
      <c r="H29" s="3" t="s">
        <v>6</v>
      </c>
      <c r="I29" s="3" t="s">
        <v>7</v>
      </c>
      <c r="J29" s="3" t="s">
        <v>8</v>
      </c>
      <c r="K29" s="3" t="s">
        <v>9</v>
      </c>
      <c r="L29" s="3" t="s">
        <v>10</v>
      </c>
      <c r="M29" s="3" t="s">
        <v>11</v>
      </c>
      <c r="N29" s="2" t="s">
        <v>64</v>
      </c>
    </row>
    <row r="30" spans="1:14">
      <c r="A30" s="2" t="s">
        <v>65</v>
      </c>
      <c r="B30" s="1">
        <v>350.95426316208756</v>
      </c>
      <c r="C30" s="1"/>
      <c r="D30" s="1">
        <v>381.78475217349296</v>
      </c>
      <c r="E30" s="1">
        <v>358.18761096211654</v>
      </c>
      <c r="F30" s="1">
        <v>328.92390571105932</v>
      </c>
      <c r="G30" s="1">
        <v>353.4810773325251</v>
      </c>
      <c r="H30" s="1">
        <v>400.9404941886807</v>
      </c>
      <c r="I30" s="1">
        <v>354.29467440131464</v>
      </c>
      <c r="J30" s="1">
        <v>310.88734542141447</v>
      </c>
      <c r="K30" s="1">
        <v>308.40663390728491</v>
      </c>
      <c r="L30" s="1">
        <v>369.53487012387126</v>
      </c>
      <c r="M30" s="1">
        <v>328.9549940923244</v>
      </c>
      <c r="N30" s="21">
        <f>AVERAGE(B30:M30)</f>
        <v>349.66823831601567</v>
      </c>
    </row>
    <row r="31" spans="1:14">
      <c r="A31" s="2" t="s">
        <v>66</v>
      </c>
      <c r="B31" s="1">
        <v>280.83406594163614</v>
      </c>
      <c r="C31" s="1"/>
      <c r="D31" s="1">
        <v>276.25382886093411</v>
      </c>
      <c r="E31" s="1">
        <v>270.51307663868891</v>
      </c>
      <c r="F31" s="1">
        <v>269.923103948772</v>
      </c>
      <c r="G31" s="1">
        <v>284.70156655413024</v>
      </c>
      <c r="H31" s="1">
        <v>308.75107904061963</v>
      </c>
      <c r="I31" s="1">
        <v>262.11585756504849</v>
      </c>
      <c r="J31" s="1">
        <v>233.21585104708674</v>
      </c>
      <c r="K31" s="1">
        <v>245.49505509267428</v>
      </c>
      <c r="L31" s="1">
        <v>314.59322177903618</v>
      </c>
      <c r="M31" s="1">
        <v>239.9309414003443</v>
      </c>
      <c r="N31" s="21">
        <f>AVERAGE(B31:M31)</f>
        <v>271.4843316244519</v>
      </c>
    </row>
    <row r="32" spans="1:14">
      <c r="A32" s="2" t="s">
        <v>67</v>
      </c>
      <c r="B32" s="1">
        <v>244.06322316918138</v>
      </c>
      <c r="C32" s="1"/>
      <c r="D32" s="1">
        <v>242.90447441293745</v>
      </c>
      <c r="E32" s="1">
        <v>255.85737781162175</v>
      </c>
      <c r="F32" s="1">
        <v>250.22614147792396</v>
      </c>
      <c r="G32" s="1">
        <v>278.35936013752371</v>
      </c>
      <c r="H32" s="1">
        <v>290.80707734065044</v>
      </c>
      <c r="I32" s="1">
        <v>231.30285576810471</v>
      </c>
      <c r="J32" s="1">
        <v>179.66434793268448</v>
      </c>
      <c r="K32" s="1">
        <v>207.00622597826396</v>
      </c>
      <c r="L32" s="1">
        <v>313.25253533697946</v>
      </c>
      <c r="M32" s="1">
        <v>222.58397793148862</v>
      </c>
      <c r="N32" s="21">
        <f>AVERAGE(B32:M32)</f>
        <v>246.91159975430546</v>
      </c>
    </row>
    <row r="33" spans="1:14">
      <c r="A33" s="2" t="s">
        <v>68</v>
      </c>
      <c r="B33" s="1">
        <v>36.770842772454785</v>
      </c>
      <c r="C33" s="1"/>
      <c r="D33" s="1">
        <v>33.349354447996646</v>
      </c>
      <c r="E33" s="1">
        <v>14.65569882706717</v>
      </c>
      <c r="F33" s="1">
        <v>19.696962470848021</v>
      </c>
      <c r="G33" s="1">
        <v>6.3422064166065653</v>
      </c>
      <c r="H33" s="1">
        <v>17.944001699969213</v>
      </c>
      <c r="I33" s="1">
        <v>30.813001796943766</v>
      </c>
      <c r="J33" s="1">
        <v>53.551503114402237</v>
      </c>
      <c r="K33" s="1">
        <v>38.488829114410365</v>
      </c>
      <c r="L33" s="1">
        <v>1.3406864420566449</v>
      </c>
      <c r="M33" s="1">
        <v>17.346963468855712</v>
      </c>
      <c r="N33" s="21">
        <f>AVERAGE(B33:M33)</f>
        <v>24.572731870146466</v>
      </c>
    </row>
    <row r="34" spans="1:14">
      <c r="A34" s="2" t="s">
        <v>69</v>
      </c>
      <c r="B34" s="1">
        <v>70.120197220451431</v>
      </c>
      <c r="C34" s="1"/>
      <c r="D34" s="1">
        <v>105.53092331255888</v>
      </c>
      <c r="E34" s="1">
        <v>87.674534323427622</v>
      </c>
      <c r="F34" s="1">
        <v>59.000801762287296</v>
      </c>
      <c r="G34" s="1">
        <v>68.77951077839478</v>
      </c>
      <c r="H34" s="1">
        <v>92.189415148061073</v>
      </c>
      <c r="I34" s="1">
        <v>92.178816836266151</v>
      </c>
      <c r="J34" s="1">
        <v>77.671494374327779</v>
      </c>
      <c r="K34" s="1">
        <v>62.911578814610628</v>
      </c>
      <c r="L34" s="1">
        <v>54.941648344835158</v>
      </c>
      <c r="M34" s="1">
        <v>89.024052691980046</v>
      </c>
      <c r="N34" s="21">
        <f>AVERAGE(B34:M34)</f>
        <v>78.183906691563706</v>
      </c>
    </row>
    <row r="36" spans="1:14">
      <c r="A36" s="3">
        <v>2009</v>
      </c>
      <c r="B36" s="29" t="s">
        <v>0</v>
      </c>
      <c r="C36" s="29" t="s">
        <v>1</v>
      </c>
      <c r="D36" s="29" t="s">
        <v>2</v>
      </c>
      <c r="E36" s="29" t="s">
        <v>3</v>
      </c>
      <c r="F36" s="29" t="s">
        <v>4</v>
      </c>
      <c r="G36" s="29" t="s">
        <v>5</v>
      </c>
      <c r="H36" s="29" t="s">
        <v>6</v>
      </c>
      <c r="I36" s="29" t="s">
        <v>7</v>
      </c>
      <c r="J36" s="29" t="s">
        <v>8</v>
      </c>
      <c r="K36" s="29" t="s">
        <v>9</v>
      </c>
      <c r="L36" s="29" t="s">
        <v>10</v>
      </c>
      <c r="M36" s="29" t="s">
        <v>11</v>
      </c>
      <c r="N36" s="2" t="s">
        <v>64</v>
      </c>
    </row>
    <row r="37" spans="1:14">
      <c r="A37" s="2" t="s">
        <v>65</v>
      </c>
      <c r="B37" s="1">
        <v>384.73461562307745</v>
      </c>
      <c r="C37" s="1">
        <v>259.38838202462733</v>
      </c>
      <c r="D37" s="1">
        <v>315.13020290997849</v>
      </c>
      <c r="E37" s="1">
        <v>284.41099617241969</v>
      </c>
      <c r="F37" s="1">
        <v>377.33699399022731</v>
      </c>
      <c r="G37" s="1">
        <v>303.21240129659748</v>
      </c>
      <c r="H37" s="1">
        <v>324.53090547206739</v>
      </c>
      <c r="I37" s="1">
        <v>325.58013833976383</v>
      </c>
      <c r="J37" s="1">
        <v>321.57397648128631</v>
      </c>
      <c r="K37" s="1">
        <v>308.41617238790036</v>
      </c>
      <c r="L37" s="1">
        <v>303.57274389762455</v>
      </c>
      <c r="M37" s="1">
        <v>318.23550826588837</v>
      </c>
      <c r="N37" s="21">
        <f>AVERAGE(B37:M37)</f>
        <v>318.84358640512153</v>
      </c>
    </row>
    <row r="38" spans="1:14">
      <c r="A38" s="2" t="s">
        <v>66</v>
      </c>
      <c r="N38" s="21"/>
    </row>
    <row r="39" spans="1:14">
      <c r="A39" s="2" t="s">
        <v>67</v>
      </c>
      <c r="N39" s="21"/>
    </row>
    <row r="40" spans="1:14">
      <c r="A40" s="2" t="s">
        <v>68</v>
      </c>
      <c r="N40" s="21"/>
    </row>
    <row r="41" spans="1:14">
      <c r="A41" s="2" t="s">
        <v>69</v>
      </c>
      <c r="N41" s="21"/>
    </row>
    <row r="43" spans="1:14">
      <c r="A43" s="3">
        <v>2010</v>
      </c>
      <c r="B43" s="29" t="s">
        <v>0</v>
      </c>
      <c r="C43" s="29" t="s">
        <v>1</v>
      </c>
      <c r="D43" s="29" t="s">
        <v>2</v>
      </c>
      <c r="E43" s="29" t="s">
        <v>3</v>
      </c>
      <c r="F43" s="29" t="s">
        <v>4</v>
      </c>
      <c r="G43" s="29" t="s">
        <v>5</v>
      </c>
      <c r="H43" s="29" t="s">
        <v>6</v>
      </c>
      <c r="I43" s="29" t="s">
        <v>7</v>
      </c>
      <c r="J43" s="29" t="s">
        <v>8</v>
      </c>
      <c r="K43" s="29" t="s">
        <v>9</v>
      </c>
      <c r="L43" s="29" t="s">
        <v>10</v>
      </c>
      <c r="M43" s="29" t="s">
        <v>11</v>
      </c>
      <c r="N43" s="2" t="s">
        <v>64</v>
      </c>
    </row>
    <row r="44" spans="1:14">
      <c r="A44" s="2" t="s">
        <v>65</v>
      </c>
      <c r="B44" s="1">
        <v>298.20469897350051</v>
      </c>
      <c r="C44" s="1">
        <v>303.0375291519814</v>
      </c>
      <c r="D44" s="1">
        <v>280.5161165877887</v>
      </c>
      <c r="E44" s="1">
        <v>268.3545538031247</v>
      </c>
      <c r="F44" s="1">
        <v>322.89346629975313</v>
      </c>
      <c r="G44" s="1">
        <v>336.2685357849349</v>
      </c>
      <c r="H44" s="1">
        <v>310.35036429047216</v>
      </c>
      <c r="I44" s="1">
        <v>329.54920610695928</v>
      </c>
      <c r="J44" s="1">
        <v>316.16353830998258</v>
      </c>
      <c r="K44" s="1">
        <v>261.11060769130086</v>
      </c>
      <c r="L44" s="1">
        <v>305.30026872019556</v>
      </c>
      <c r="M44" s="1">
        <v>291.91990007911642</v>
      </c>
      <c r="N44" s="21">
        <f>AVERAGE(B44:M44)</f>
        <v>301.97239881659249</v>
      </c>
    </row>
    <row r="45" spans="1:14">
      <c r="A45" s="2" t="s">
        <v>66</v>
      </c>
      <c r="N45" s="21"/>
    </row>
    <row r="46" spans="1:14">
      <c r="A46" s="2" t="s">
        <v>67</v>
      </c>
      <c r="N46" s="21"/>
    </row>
    <row r="47" spans="1:14">
      <c r="A47" s="2" t="s">
        <v>68</v>
      </c>
      <c r="N47" s="21"/>
    </row>
    <row r="48" spans="1:14">
      <c r="A48" s="2" t="s">
        <v>69</v>
      </c>
      <c r="N48" s="21"/>
    </row>
    <row r="50" spans="1:14">
      <c r="A50" s="3">
        <v>2011</v>
      </c>
      <c r="B50" s="29" t="s">
        <v>0</v>
      </c>
      <c r="C50" s="29" t="s">
        <v>1</v>
      </c>
      <c r="D50" s="29" t="s">
        <v>2</v>
      </c>
      <c r="E50" s="29" t="s">
        <v>3</v>
      </c>
      <c r="F50" s="29" t="s">
        <v>4</v>
      </c>
      <c r="G50" s="29" t="s">
        <v>5</v>
      </c>
      <c r="H50" s="29" t="s">
        <v>6</v>
      </c>
      <c r="I50" s="29" t="s">
        <v>7</v>
      </c>
      <c r="J50" s="29" t="s">
        <v>8</v>
      </c>
      <c r="K50" s="29" t="s">
        <v>9</v>
      </c>
      <c r="L50" s="29" t="s">
        <v>10</v>
      </c>
      <c r="M50" s="29" t="s">
        <v>11</v>
      </c>
      <c r="N50" s="2" t="s">
        <v>64</v>
      </c>
    </row>
    <row r="51" spans="1:14">
      <c r="A51" s="2" t="s">
        <v>65</v>
      </c>
      <c r="B51" s="1">
        <v>384.73461562307745</v>
      </c>
      <c r="C51" s="1">
        <v>259.38838202462733</v>
      </c>
      <c r="D51" s="1">
        <v>315.13020290997849</v>
      </c>
      <c r="E51" s="1">
        <v>284.41099617241969</v>
      </c>
      <c r="F51" s="1">
        <v>377.33699399022731</v>
      </c>
      <c r="G51" s="1">
        <v>303.21240129659748</v>
      </c>
      <c r="H51" s="1">
        <v>324.53090547206739</v>
      </c>
      <c r="I51" s="1">
        <v>325.58013833976383</v>
      </c>
      <c r="J51" s="1">
        <v>321.57397648128631</v>
      </c>
      <c r="K51" s="1">
        <v>308.41617238790036</v>
      </c>
      <c r="L51" s="1">
        <v>303.57274389762455</v>
      </c>
      <c r="M51" s="1">
        <v>318.23550826588837</v>
      </c>
      <c r="N51" s="21">
        <f>AVERAGE(B51:M51)</f>
        <v>318.84358640512153</v>
      </c>
    </row>
    <row r="52" spans="1:14">
      <c r="A52" s="2" t="s">
        <v>66</v>
      </c>
      <c r="N52" s="21"/>
    </row>
    <row r="53" spans="1:14">
      <c r="A53" s="2" t="s">
        <v>67</v>
      </c>
      <c r="N53" s="21"/>
    </row>
    <row r="54" spans="1:14">
      <c r="A54" s="2" t="s">
        <v>68</v>
      </c>
      <c r="N54" s="21"/>
    </row>
    <row r="55" spans="1:14">
      <c r="A55" s="2" t="s">
        <v>69</v>
      </c>
      <c r="N55" s="21"/>
    </row>
  </sheetData>
  <mergeCells count="1">
    <mergeCell ref="Q1:AD1"/>
  </mergeCells>
  <phoneticPr fontId="8" type="noConversion"/>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workbookViewId="0">
      <selection activeCell="L28" sqref="L28"/>
    </sheetView>
  </sheetViews>
  <sheetFormatPr baseColWidth="10" defaultColWidth="8.83203125" defaultRowHeight="12" x14ac:dyDescent="0"/>
  <cols>
    <col min="1" max="1" width="24.5" bestFit="1" customWidth="1"/>
    <col min="14" max="14" width="12.83203125" bestFit="1" customWidth="1"/>
  </cols>
  <sheetData>
    <row r="1" spans="1:14" s="34" customFormat="1" ht="39" customHeight="1">
      <c r="A1" s="34" t="s">
        <v>12</v>
      </c>
      <c r="B1" s="34" t="s">
        <v>119</v>
      </c>
      <c r="C1" s="34" t="s">
        <v>120</v>
      </c>
      <c r="D1" s="34" t="s">
        <v>121</v>
      </c>
    </row>
    <row r="2" spans="1:14" s="3" customFormat="1">
      <c r="A2" s="3">
        <v>2004</v>
      </c>
      <c r="B2" s="42"/>
      <c r="C2" s="42"/>
      <c r="D2" s="42"/>
    </row>
    <row r="3" spans="1:14" s="3" customFormat="1">
      <c r="A3" s="3">
        <v>2005</v>
      </c>
      <c r="B3" s="1">
        <v>35.391030439121757</v>
      </c>
      <c r="C3" s="1">
        <v>48.619822854291442</v>
      </c>
      <c r="D3" s="1">
        <v>0.52613522954091818</v>
      </c>
    </row>
    <row r="4" spans="1:14" s="3" customFormat="1">
      <c r="A4" s="3">
        <v>2006</v>
      </c>
      <c r="B4" s="1">
        <v>35.609094311377248</v>
      </c>
      <c r="C4" s="1">
        <v>48.311065369261463</v>
      </c>
      <c r="D4" s="1">
        <v>8.8464945109780455</v>
      </c>
    </row>
    <row r="5" spans="1:14" s="3" customFormat="1">
      <c r="A5" s="3">
        <v>2007</v>
      </c>
      <c r="B5" s="1">
        <v>28.258358283433125</v>
      </c>
      <c r="C5" s="1">
        <v>29.234905189620761</v>
      </c>
      <c r="D5" s="1">
        <v>0</v>
      </c>
    </row>
    <row r="6" spans="1:14" s="3" customFormat="1">
      <c r="A6" s="3">
        <v>2008</v>
      </c>
      <c r="B6" s="1">
        <v>12.844373752495011</v>
      </c>
      <c r="C6" s="1">
        <v>17.037238023952099</v>
      </c>
      <c r="D6" s="1">
        <v>0</v>
      </c>
    </row>
    <row r="7" spans="1:14" s="3" customFormat="1">
      <c r="A7" s="3">
        <v>2009</v>
      </c>
      <c r="B7" s="1">
        <v>17.762301483988548</v>
      </c>
      <c r="C7" s="1">
        <v>36.772390002603501</v>
      </c>
      <c r="D7" s="1">
        <v>0</v>
      </c>
    </row>
    <row r="8" spans="1:14" s="3" customFormat="1">
      <c r="A8" s="3">
        <v>2010</v>
      </c>
      <c r="B8" s="1">
        <v>37.314620758483038</v>
      </c>
      <c r="C8" s="1">
        <v>53.975860778443121</v>
      </c>
      <c r="D8" s="1">
        <v>2.3929016966067866</v>
      </c>
    </row>
    <row r="9" spans="1:14" s="3" customFormat="1">
      <c r="A9" s="3">
        <v>2011</v>
      </c>
      <c r="B9" s="1">
        <v>21.339107499287145</v>
      </c>
      <c r="C9" s="1">
        <v>14.951881950384942</v>
      </c>
      <c r="D9" s="1">
        <v>2.9021243227830054</v>
      </c>
    </row>
    <row r="10" spans="1:14" s="3" customFormat="1">
      <c r="A10" s="21" t="s">
        <v>114</v>
      </c>
      <c r="B10" s="21">
        <f>AVERAGE(B3:B9)</f>
        <v>26.931269504026552</v>
      </c>
      <c r="C10" s="21">
        <f>AVERAGE(C3:C9)</f>
        <v>35.557594881222471</v>
      </c>
      <c r="D10" s="21">
        <f>AVERAGE(D3:D9)</f>
        <v>2.0953793942726793</v>
      </c>
    </row>
    <row r="11" spans="1:14" s="3" customFormat="1"/>
    <row r="12" spans="1:14" s="3" customFormat="1"/>
    <row r="13" spans="1:14" s="3" customFormat="1">
      <c r="A13" s="1" t="s">
        <v>124</v>
      </c>
      <c r="B13" s="1"/>
      <c r="C13" s="1"/>
      <c r="D13" s="1"/>
      <c r="E13" s="1"/>
      <c r="F13" s="1"/>
      <c r="G13" s="1"/>
      <c r="H13" s="1"/>
      <c r="I13" s="1"/>
      <c r="J13" s="1"/>
      <c r="K13" s="1"/>
      <c r="L13" s="1"/>
      <c r="M13" s="1"/>
      <c r="N13" s="1"/>
    </row>
    <row r="14" spans="1:14" s="3" customFormat="1">
      <c r="A14" s="1" t="s">
        <v>12</v>
      </c>
      <c r="B14" s="1" t="s">
        <v>0</v>
      </c>
      <c r="C14" s="1" t="s">
        <v>1</v>
      </c>
      <c r="D14" s="1" t="s">
        <v>2</v>
      </c>
      <c r="E14" s="1" t="s">
        <v>3</v>
      </c>
      <c r="F14" s="1" t="s">
        <v>4</v>
      </c>
      <c r="G14" s="1" t="s">
        <v>5</v>
      </c>
      <c r="H14" s="1" t="s">
        <v>6</v>
      </c>
      <c r="I14" s="1" t="s">
        <v>7</v>
      </c>
      <c r="J14" s="1" t="s">
        <v>8</v>
      </c>
      <c r="K14" s="1" t="s">
        <v>9</v>
      </c>
      <c r="L14" s="1" t="s">
        <v>10</v>
      </c>
      <c r="M14" s="1" t="s">
        <v>11</v>
      </c>
      <c r="N14" s="1" t="s">
        <v>125</v>
      </c>
    </row>
    <row r="15" spans="1:14" s="3" customFormat="1">
      <c r="A15" s="1">
        <v>2005</v>
      </c>
      <c r="B15" s="1">
        <v>114.11077844311379</v>
      </c>
      <c r="C15" s="1">
        <v>29.451347305389223</v>
      </c>
      <c r="D15" s="1">
        <v>42.031437125748511</v>
      </c>
      <c r="E15" s="1">
        <v>37.301646706586823</v>
      </c>
      <c r="F15" s="1">
        <v>65.265718562874255</v>
      </c>
      <c r="G15" s="1">
        <v>55.014221556886234</v>
      </c>
      <c r="H15" s="1">
        <v>40.862275449101801</v>
      </c>
      <c r="I15" s="1">
        <v>29.770209580838326</v>
      </c>
      <c r="J15" s="1">
        <v>77.756736526946099</v>
      </c>
      <c r="K15" s="1">
        <v>39.793413173652695</v>
      </c>
      <c r="L15" s="1">
        <v>37.473053892215574</v>
      </c>
      <c r="M15" s="1">
        <v>14.607035928143711</v>
      </c>
      <c r="N15" s="21">
        <f t="shared" ref="N15:N20" si="0">C3</f>
        <v>48.619822854291442</v>
      </c>
    </row>
    <row r="16" spans="1:14" s="1" customFormat="1">
      <c r="A16" s="1">
        <v>2006</v>
      </c>
      <c r="B16" s="1">
        <v>192.17889221556891</v>
      </c>
      <c r="C16" s="1">
        <v>10.140718562874254</v>
      </c>
      <c r="D16" s="1">
        <v>12.735778443113773</v>
      </c>
      <c r="E16" s="1">
        <v>43.21182634730539</v>
      </c>
      <c r="F16" s="1">
        <v>77.133233532934128</v>
      </c>
      <c r="G16" s="1">
        <v>8.8959580838323351</v>
      </c>
      <c r="H16" s="1">
        <v>80.841317365269475</v>
      </c>
      <c r="I16" s="1">
        <v>61.104790419161681</v>
      </c>
      <c r="J16" s="1">
        <v>8.1444610778443121</v>
      </c>
      <c r="K16" s="1">
        <v>16.421407185628745</v>
      </c>
      <c r="L16" s="1">
        <v>25.193862275449103</v>
      </c>
      <c r="M16" s="1">
        <v>43.730538922155688</v>
      </c>
      <c r="N16" s="21">
        <f t="shared" si="0"/>
        <v>48.311065369261463</v>
      </c>
    </row>
    <row r="17" spans="1:14" s="1" customFormat="1">
      <c r="A17" s="1">
        <v>2007</v>
      </c>
      <c r="B17" s="1">
        <v>13.311377245508982</v>
      </c>
      <c r="C17" s="1">
        <v>57.557634730538922</v>
      </c>
      <c r="D17" s="1">
        <v>15.977544910179642</v>
      </c>
      <c r="E17" s="1">
        <v>43.75</v>
      </c>
      <c r="F17" s="1">
        <v>43.459580838323355</v>
      </c>
      <c r="G17" s="1">
        <v>22.116017964071858</v>
      </c>
      <c r="H17" s="1">
        <v>43.261976047904199</v>
      </c>
      <c r="I17" s="1">
        <v>39.126497005988028</v>
      </c>
      <c r="J17" s="1">
        <v>13.114520958083833</v>
      </c>
      <c r="K17" s="1">
        <v>12.978293413173652</v>
      </c>
      <c r="L17" s="1">
        <v>23.95134730538922</v>
      </c>
      <c r="M17" s="1">
        <v>22.214071856287429</v>
      </c>
      <c r="N17" s="21">
        <f t="shared" si="0"/>
        <v>29.234905189620761</v>
      </c>
    </row>
    <row r="18" spans="1:14" s="1" customFormat="1">
      <c r="A18" s="1">
        <v>2008</v>
      </c>
      <c r="B18" s="1">
        <v>32.022455089820362</v>
      </c>
      <c r="C18" s="1">
        <v>8.418413173652695</v>
      </c>
      <c r="D18" s="1">
        <v>7.4580838323353298</v>
      </c>
      <c r="E18" s="1">
        <v>4.2357784431137722</v>
      </c>
      <c r="F18" s="1">
        <v>14.008233532934131</v>
      </c>
      <c r="G18" s="1">
        <v>28.323353293413174</v>
      </c>
      <c r="H18" s="1">
        <v>4.8877245508982039</v>
      </c>
      <c r="I18" s="1">
        <v>33.225299401197603</v>
      </c>
      <c r="J18" s="1">
        <v>0</v>
      </c>
      <c r="K18" s="1">
        <v>24.79491017964072</v>
      </c>
      <c r="L18" s="1">
        <v>10.335329341317365</v>
      </c>
      <c r="M18" s="1">
        <v>36.737275449101801</v>
      </c>
      <c r="N18" s="21">
        <f t="shared" si="0"/>
        <v>17.037238023952099</v>
      </c>
    </row>
    <row r="19" spans="1:14" s="1" customFormat="1">
      <c r="A19" s="1">
        <v>2009</v>
      </c>
      <c r="B19" s="1">
        <v>6.7447604790419167</v>
      </c>
      <c r="C19" s="1">
        <v>51.512724550898206</v>
      </c>
      <c r="D19" s="1">
        <v>140.71182634730539</v>
      </c>
      <c r="E19" s="1">
        <v>7.7589820359281436</v>
      </c>
      <c r="F19" s="1">
        <v>5.668413173652695</v>
      </c>
      <c r="G19" s="1">
        <v>77.895209580838326</v>
      </c>
      <c r="H19" s="1">
        <v>18.78817365269461</v>
      </c>
      <c r="I19" s="1">
        <v>60.962574850299404</v>
      </c>
      <c r="J19" s="1">
        <v>0.3532934131736527</v>
      </c>
      <c r="K19" s="1">
        <v>1.8502994011976048</v>
      </c>
      <c r="L19" s="1">
        <v>41.959580838323355</v>
      </c>
      <c r="M19" s="1">
        <v>12.18562874251497</v>
      </c>
      <c r="N19" s="21">
        <f t="shared" si="0"/>
        <v>36.772390002603501</v>
      </c>
    </row>
    <row r="20" spans="1:14" s="1" customFormat="1">
      <c r="A20" s="1">
        <v>2010</v>
      </c>
      <c r="B20" s="1">
        <v>71.736526946107773</v>
      </c>
      <c r="C20" s="1">
        <v>76.400449101796411</v>
      </c>
      <c r="D20" s="1">
        <v>64.292664670658681</v>
      </c>
      <c r="E20" s="1">
        <v>22.399700598802397</v>
      </c>
      <c r="F20" s="1">
        <v>35.828592814371262</v>
      </c>
      <c r="G20" s="1">
        <v>41.081586826347305</v>
      </c>
      <c r="H20" s="1">
        <v>72.07634730538922</v>
      </c>
      <c r="I20" s="1">
        <v>122.94011976047905</v>
      </c>
      <c r="J20" s="1">
        <v>0.61377245508982037</v>
      </c>
      <c r="K20" s="1">
        <v>31.265718562874255</v>
      </c>
      <c r="L20" s="1">
        <v>89.999251497006</v>
      </c>
      <c r="M20" s="1">
        <v>19.075598802395209</v>
      </c>
      <c r="N20" s="21">
        <f t="shared" si="0"/>
        <v>53.975860778443121</v>
      </c>
    </row>
    <row r="21" spans="1:14" s="1" customFormat="1">
      <c r="A21" s="1">
        <v>2011</v>
      </c>
      <c r="B21" s="1">
        <v>13.358532934131738</v>
      </c>
      <c r="C21" s="1">
        <v>7.0471556886227553</v>
      </c>
      <c r="D21" s="1">
        <v>34.627245508982035</v>
      </c>
      <c r="E21" s="1">
        <v>35.485029940119759</v>
      </c>
      <c r="F21" s="1">
        <v>3.0464071856287429</v>
      </c>
      <c r="G21" s="1">
        <v>12.215568862275449</v>
      </c>
      <c r="H21" s="1">
        <v>58.887724550898206</v>
      </c>
      <c r="I21" s="1">
        <v>3.2717065868263471</v>
      </c>
      <c r="J21" s="1">
        <v>0</v>
      </c>
      <c r="K21" s="1">
        <v>3.884730538922156</v>
      </c>
      <c r="L21" s="1">
        <v>7.9094311377245514</v>
      </c>
      <c r="M21" s="1">
        <v>0</v>
      </c>
      <c r="N21" s="21">
        <v>14.951881950384948</v>
      </c>
    </row>
    <row r="22" spans="1:14" s="1" customFormat="1">
      <c r="A22" s="1" t="s">
        <v>114</v>
      </c>
      <c r="B22" s="21">
        <f>AVERAGE(B15:B21)</f>
        <v>63.351903336184783</v>
      </c>
      <c r="C22" s="21">
        <f t="shared" ref="C22:M22" si="1">AVERAGE(C15:C21)</f>
        <v>34.361206159110353</v>
      </c>
      <c r="D22" s="21">
        <f t="shared" si="1"/>
        <v>45.404940119760475</v>
      </c>
      <c r="E22" s="21">
        <f t="shared" si="1"/>
        <v>27.734709153122328</v>
      </c>
      <c r="F22" s="21">
        <f t="shared" si="1"/>
        <v>34.91573994867408</v>
      </c>
      <c r="G22" s="21">
        <f t="shared" si="1"/>
        <v>35.077416595380669</v>
      </c>
      <c r="H22" s="21">
        <f t="shared" si="1"/>
        <v>45.657934131736532</v>
      </c>
      <c r="I22" s="21">
        <f t="shared" si="1"/>
        <v>50.057313943541487</v>
      </c>
      <c r="J22" s="21">
        <f t="shared" si="1"/>
        <v>14.283254918733959</v>
      </c>
      <c r="K22" s="21">
        <f t="shared" si="1"/>
        <v>18.712681779298546</v>
      </c>
      <c r="L22" s="21">
        <f t="shared" si="1"/>
        <v>33.83169375534645</v>
      </c>
      <c r="M22" s="21">
        <f t="shared" si="1"/>
        <v>21.221449957228401</v>
      </c>
      <c r="N22" s="21">
        <f>AVERAGE(N15:N21)</f>
        <v>35.557594881222471</v>
      </c>
    </row>
    <row r="23" spans="1:14" s="1" customFormat="1"/>
  </sheetData>
  <phoneticPr fontId="8" type="noConversion"/>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Explanation</vt:lpstr>
      <vt:lpstr>Avg Yearly Data</vt:lpstr>
      <vt:lpstr>Avg Production Data</vt:lpstr>
      <vt:lpstr>Wood BiomassProduction</vt:lpstr>
      <vt:lpstr>Soil Respiration</vt:lpstr>
      <vt:lpstr>Litterfall</vt:lpstr>
      <vt:lpstr>Branchfall</vt:lpstr>
    </vt:vector>
  </TitlesOfParts>
  <Company>UNH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Ouimette</dc:creator>
  <cp:lastModifiedBy>Michelle Day</cp:lastModifiedBy>
  <dcterms:created xsi:type="dcterms:W3CDTF">2012-08-03T18:05:29Z</dcterms:created>
  <dcterms:modified xsi:type="dcterms:W3CDTF">2012-09-26T17:57:23Z</dcterms:modified>
</cp:coreProperties>
</file>